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036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<sst xmlns="http://schemas.openxmlformats.org/spreadsheetml/2006/main" count="87" uniqueCount="72">
  <si>
    <t>單位：新臺幣元</t>
  </si>
  <si>
    <t>％</t>
  </si>
  <si>
    <t>金　　　　額</t>
  </si>
  <si>
    <t>項目</t>
  </si>
  <si>
    <t>本年度決算數</t>
  </si>
  <si>
    <t>本年度
決算數</t>
  </si>
  <si>
    <t>總支出</t>
  </si>
  <si>
    <t>本期賸餘（短絀－）</t>
  </si>
  <si>
    <t>保險業務發展基金現金流量決算表</t>
  </si>
  <si>
    <t>保險業務發展基金收支餘絀決算表</t>
  </si>
  <si>
    <t>業務發展支出</t>
  </si>
  <si>
    <t>保險業務發展基金餘絀撥補決算表</t>
  </si>
  <si>
    <t>專案支出</t>
  </si>
  <si>
    <t>行政管理支出</t>
  </si>
  <si>
    <t>科目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</si>
  <si>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</si>
  <si>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金額</t>
  </si>
  <si>
    <t>總收入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</si>
  <si>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</si>
  <si>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賸餘之部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</si>
  <si>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</si>
  <si>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</si>
  <si>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</si>
  <si>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</si>
  <si>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</si>
  <si>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</si>
  <si>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</si>
  <si>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撥用賸餘</t>
  </si>
  <si>
    <t>待填補之短絀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</si>
  <si>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</si>
  <si>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</si>
  <si>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調整非現金項目</t>
  </si>
  <si>
    <t>期初現金及約當現金</t>
  </si>
  <si>
    <t>期末現金及約當現金</t>
  </si>
  <si>
    <t>保險業務發展基金平衡表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</si>
  <si>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</si>
  <si>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</si>
  <si>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</si>
  <si>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</si>
  <si>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</si>
  <si>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</si>
  <si>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</si>
  <si>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</si>
  <si>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其他負債</t>
  </si>
  <si>
    <t>固定資產</t>
  </si>
  <si>
    <t>淨值</t>
  </si>
  <si>
    <t>合                 計</t>
  </si>
  <si>
    <t>合 　　計</t>
  </si>
  <si>
    <t>本期賸餘（短絀－）</t>
  </si>
  <si>
    <t>本年度決算數</t>
  </si>
  <si>
    <t>金額</t>
  </si>
  <si>
    <t>本年度
預算數</t>
  </si>
  <si>
    <t>累積餘絀（－）</t>
  </si>
  <si>
    <t>本年度預算數</t>
  </si>
  <si>
    <t>現金及約當現金之淨增（淨減－）</t>
  </si>
  <si>
    <t xml:space="preserve">  融資活動之淨現金流入（流出－）</t>
  </si>
  <si>
    <t>融資活動之現金流量</t>
  </si>
  <si>
    <t>減少短期債務、流動金融負債、其他負債及遞延貸項</t>
  </si>
  <si>
    <t>投資活動之現金流量</t>
  </si>
  <si>
    <t xml:space="preserve">  業務活動之淨現金流入（流出－）</t>
  </si>
  <si>
    <t xml:space="preserve">  投資活動之淨現金流入（流出－）</t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</si>
  <si>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</si>
  <si>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</si>
  <si>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</si>
  <si>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</si>
  <si>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業務外費用</t>
  </si>
  <si>
    <t>增加長期投資</t>
  </si>
  <si>
    <t>投資、長期應收款、貸墊款及準備金</t>
  </si>
  <si>
    <t>淨值其他項目</t>
  </si>
  <si>
    <t>利息收入</t>
  </si>
  <si>
    <t>租賃收入</t>
  </si>
  <si>
    <r>
      <rPr>
        <sz val="10"/>
        <rFont val="細明體"/>
        <family val="3"/>
      </rPr>
      <t>註：信託代理與保證資產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性質科目，本年度決算核定數為</t>
    </r>
    <r>
      <rPr>
        <sz val="10"/>
        <rFont val="Times New Roman"/>
        <family val="1"/>
      </rPr>
      <t>150,000</t>
    </r>
    <r>
      <rPr>
        <sz val="10"/>
        <rFont val="細明體"/>
        <family val="3"/>
      </rPr>
      <t>元。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</si>
</sst>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#,##0_ "/>
    <numFmt numFmtId="183" formatCode="_(* #,##0.0_);_(&quot;  &quot;* #,##0.0_);_(* &quot;&quot;_);_(@_)"/>
  </numFmts>
  <fonts count="35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181" fontId="11" fillId="0" borderId="11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1" fontId="8" fillId="0" borderId="11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81" fontId="11" fillId="0" borderId="11" xfId="0" applyNumberFormat="1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81" fontId="11" fillId="0" borderId="0" xfId="0" applyNumberFormat="1" applyFont="1" applyBorder="1" applyAlignment="1" applyProtection="1">
      <alignment horizontal="right" vertical="center"/>
      <protection locked="0"/>
    </xf>
    <xf numFmtId="181" fontId="8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181" fontId="11" fillId="0" borderId="16" xfId="0" applyNumberFormat="1" applyFont="1" applyBorder="1" applyAlignment="1" applyProtection="1">
      <alignment horizontal="left" vertical="center" wrapText="1"/>
      <protection locked="0"/>
    </xf>
    <xf numFmtId="181" fontId="11" fillId="0" borderId="16" xfId="0" applyNumberFormat="1" applyFont="1" applyBorder="1" applyAlignment="1" applyProtection="1">
      <alignment horizontal="center" vertical="center" wrapText="1"/>
      <protection/>
    </xf>
    <xf numFmtId="181" fontId="11" fillId="0" borderId="16" xfId="0" applyNumberFormat="1" applyFont="1" applyBorder="1" applyAlignment="1" applyProtection="1">
      <alignment horizontal="center" vertical="center" wrapText="1"/>
      <protection locked="0"/>
    </xf>
    <xf numFmtId="181" fontId="11" fillId="0" borderId="16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 wrapText="1"/>
    </xf>
    <xf numFmtId="178" fontId="11" fillId="0" borderId="11" xfId="0" applyNumberFormat="1" applyFont="1" applyBorder="1" applyAlignment="1" applyProtection="1">
      <alignment horizontal="right" vertical="center" wrapText="1"/>
      <protection/>
    </xf>
    <xf numFmtId="181" fontId="8" fillId="0" borderId="16" xfId="0" applyNumberFormat="1" applyFont="1" applyBorder="1" applyAlignment="1" applyProtection="1">
      <alignment vertical="center" wrapText="1"/>
      <protection/>
    </xf>
    <xf numFmtId="181" fontId="8" fillId="0" borderId="17" xfId="0" applyNumberFormat="1" applyFont="1" applyBorder="1" applyAlignment="1" applyProtection="1">
      <alignment vertical="center" wrapText="1"/>
      <protection/>
    </xf>
    <xf numFmtId="181" fontId="8" fillId="0" borderId="17" xfId="0" applyNumberFormat="1" applyFont="1" applyBorder="1" applyAlignment="1" applyProtection="1">
      <alignment horizontal="right" vertical="center" wrapText="1"/>
      <protection/>
    </xf>
    <xf numFmtId="178" fontId="8" fillId="0" borderId="13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/>
    </xf>
    <xf numFmtId="181" fontId="11" fillId="0" borderId="16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/>
    </xf>
    <xf numFmtId="181" fontId="11" fillId="0" borderId="16" xfId="0" applyNumberFormat="1" applyFont="1" applyBorder="1" applyAlignment="1" applyProtection="1">
      <alignment vertical="center" wrapText="1"/>
      <protection/>
    </xf>
    <xf numFmtId="0" fontId="11" fillId="0" borderId="0" xfId="0" applyFont="1" applyAlignment="1">
      <alignment vertical="center" wrapText="1"/>
    </xf>
    <xf numFmtId="181" fontId="11" fillId="0" borderId="11" xfId="0" applyNumberFormat="1" applyFont="1" applyBorder="1" applyAlignment="1" applyProtection="1">
      <alignment horizontal="center" vertical="center" wrapText="1"/>
      <protection/>
    </xf>
    <xf numFmtId="178" fontId="11" fillId="0" borderId="11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181" fontId="8" fillId="0" borderId="16" xfId="0" applyNumberFormat="1" applyFont="1" applyBorder="1" applyAlignment="1" applyProtection="1">
      <alignment vertical="center"/>
      <protection/>
    </xf>
    <xf numFmtId="181" fontId="11" fillId="0" borderId="16" xfId="0" applyNumberFormat="1" applyFont="1" applyBorder="1" applyAlignment="1" applyProtection="1">
      <alignment horizontal="left" vertical="center"/>
      <protection locked="0"/>
    </xf>
    <xf numFmtId="181" fontId="8" fillId="0" borderId="16" xfId="0" applyNumberFormat="1" applyFont="1" applyBorder="1" applyAlignment="1" applyProtection="1">
      <alignment horizontal="right" vertical="center"/>
      <protection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181" fontId="8" fillId="0" borderId="16" xfId="0" applyNumberFormat="1" applyFont="1" applyBorder="1" applyAlignment="1" applyProtection="1">
      <alignment vertical="center" readingOrder="2"/>
      <protection/>
    </xf>
    <xf numFmtId="181" fontId="11" fillId="0" borderId="16" xfId="0" applyNumberFormat="1" applyFont="1" applyBorder="1" applyAlignment="1" applyProtection="1">
      <alignment vertical="center" readingOrder="2"/>
      <protection/>
    </xf>
    <xf numFmtId="181" fontId="8" fillId="0" borderId="18" xfId="0" applyNumberFormat="1" applyFont="1" applyBorder="1" applyAlignment="1" applyProtection="1">
      <alignment vertical="center" readingOrder="2"/>
      <protection/>
    </xf>
    <xf numFmtId="181" fontId="11" fillId="0" borderId="11" xfId="0" applyNumberFormat="1" applyFont="1" applyBorder="1" applyAlignment="1" applyProtection="1">
      <alignment vertical="center" readingOrder="2"/>
      <protection/>
    </xf>
    <xf numFmtId="181" fontId="8" fillId="0" borderId="11" xfId="0" applyNumberFormat="1" applyFont="1" applyBorder="1" applyAlignment="1" applyProtection="1">
      <alignment vertical="center" readingOrder="2"/>
      <protection/>
    </xf>
    <xf numFmtId="181" fontId="11" fillId="0" borderId="10" xfId="0" applyNumberFormat="1" applyFont="1" applyBorder="1" applyAlignment="1" applyProtection="1">
      <alignment horizontal="right" vertical="center"/>
      <protection/>
    </xf>
    <xf numFmtId="181" fontId="11" fillId="0" borderId="10" xfId="0" applyNumberFormat="1" applyFont="1" applyBorder="1" applyAlignment="1" applyProtection="1">
      <alignment horizontal="right" vertical="center"/>
      <protection locked="0"/>
    </xf>
    <xf numFmtId="181" fontId="8" fillId="0" borderId="11" xfId="0" applyNumberFormat="1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distributed" vertical="center" indent="1"/>
      <protection/>
    </xf>
    <xf numFmtId="181" fontId="11" fillId="0" borderId="10" xfId="0" applyNumberFormat="1" applyFont="1" applyBorder="1" applyAlignment="1" applyProtection="1">
      <alignment horizontal="right" vertical="center"/>
      <protection/>
    </xf>
    <xf numFmtId="181" fontId="11" fillId="0" borderId="11" xfId="0" applyNumberFormat="1" applyFont="1" applyBorder="1" applyAlignment="1" applyProtection="1">
      <alignment horizontal="right" vertical="center"/>
      <protection locked="0"/>
    </xf>
    <xf numFmtId="181" fontId="11" fillId="0" borderId="10" xfId="0" applyNumberFormat="1" applyFont="1" applyBorder="1" applyAlignment="1" applyProtection="1">
      <alignment horizontal="right" vertical="center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181" fontId="8" fillId="0" borderId="11" xfId="0" applyNumberFormat="1" applyFont="1" applyBorder="1" applyAlignment="1" applyProtection="1">
      <alignment horizontal="right" vertical="center"/>
      <protection locked="0"/>
    </xf>
    <xf numFmtId="181" fontId="8" fillId="0" borderId="0" xfId="0" applyNumberFormat="1" applyFont="1" applyBorder="1" applyAlignment="1" applyProtection="1">
      <alignment horizontal="right" vertical="center"/>
      <protection locked="0"/>
    </xf>
    <xf numFmtId="181" fontId="11" fillId="0" borderId="11" xfId="0" applyNumberFormat="1" applyFont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distributed" vertical="center" wrapText="1"/>
      <protection/>
    </xf>
    <xf numFmtId="0" fontId="6" fillId="0" borderId="23" xfId="0" applyFont="1" applyBorder="1" applyAlignment="1" applyProtection="1">
      <alignment horizontal="distributed" vertical="center" wrapText="1"/>
      <protection/>
    </xf>
    <xf numFmtId="0" fontId="6" fillId="0" borderId="24" xfId="0" applyFont="1" applyBorder="1" applyAlignment="1" applyProtection="1">
      <alignment horizontal="distributed" vertical="center" wrapText="1"/>
      <protection/>
    </xf>
    <xf numFmtId="0" fontId="6" fillId="0" borderId="25" xfId="0" applyFont="1" applyBorder="1" applyAlignment="1" applyProtection="1">
      <alignment horizontal="distributed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distributed" vertical="center" wrapText="1"/>
      <protection/>
    </xf>
    <xf numFmtId="0" fontId="6" fillId="0" borderId="12" xfId="0" applyFont="1" applyBorder="1" applyAlignment="1" applyProtection="1">
      <alignment horizontal="distributed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181" fontId="8" fillId="0" borderId="18" xfId="0" applyNumberFormat="1" applyFont="1" applyBorder="1" applyAlignment="1" applyProtection="1">
      <alignment horizontal="right" vertical="center"/>
      <protection/>
    </xf>
    <xf numFmtId="181" fontId="8" fillId="0" borderId="26" xfId="0" applyNumberFormat="1" applyFont="1" applyBorder="1" applyAlignment="1" applyProtection="1">
      <alignment horizontal="right" vertical="center"/>
      <protection/>
    </xf>
    <xf numFmtId="181" fontId="8" fillId="0" borderId="19" xfId="0" applyNumberFormat="1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1" fontId="11" fillId="0" borderId="0" xfId="0" applyNumberFormat="1" applyFont="1" applyBorder="1" applyAlignment="1" applyProtection="1">
      <alignment horizontal="right" vertical="center"/>
      <protection locked="0"/>
    </xf>
    <xf numFmtId="181" fontId="8" fillId="0" borderId="13" xfId="0" applyNumberFormat="1" applyFont="1" applyBorder="1" applyAlignment="1" applyProtection="1">
      <alignment horizontal="right" vertical="center"/>
      <protection/>
    </xf>
    <xf numFmtId="181" fontId="8" fillId="0" borderId="21" xfId="0" applyNumberFormat="1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right"/>
      <protection/>
    </xf>
    <xf numFmtId="178" fontId="8" fillId="0" borderId="13" xfId="0" applyNumberFormat="1" applyFont="1" applyBorder="1" applyAlignment="1" applyProtection="1">
      <alignment horizontal="right" vertical="center"/>
      <protection/>
    </xf>
    <xf numFmtId="178" fontId="8" fillId="0" borderId="2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distributed" vertical="center" indent="1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178" fontId="8" fillId="0" borderId="18" xfId="0" applyNumberFormat="1" applyFont="1" applyBorder="1" applyAlignment="1" applyProtection="1">
      <alignment horizontal="right" vertical="center"/>
      <protection/>
    </xf>
    <xf numFmtId="178" fontId="8" fillId="0" borderId="19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distributed" vertical="center" wrapText="1" indent="1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12" xfId="0" applyFont="1" applyBorder="1" applyAlignment="1" applyProtection="1">
      <alignment horizontal="distributed" vertical="center" indent="1"/>
      <protection/>
    </xf>
    <xf numFmtId="0" fontId="0" fillId="0" borderId="28" xfId="0" applyFont="1" applyBorder="1" applyAlignment="1">
      <alignment vertical="center"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178" fontId="15" fillId="0" borderId="11" xfId="0" applyNumberFormat="1" applyFont="1" applyBorder="1" applyAlignment="1" applyProtection="1">
      <alignment horizontal="right" vertical="center"/>
      <protection/>
    </xf>
    <xf numFmtId="178" fontId="15" fillId="0" borderId="0" xfId="0" applyNumberFormat="1" applyFont="1" applyBorder="1" applyAlignment="1" applyProtection="1">
      <alignment horizontal="right" vertical="center"/>
      <protection/>
    </xf>
    <xf numFmtId="178" fontId="16" fillId="0" borderId="11" xfId="0" applyNumberFormat="1" applyFont="1" applyBorder="1" applyAlignment="1" applyProtection="1">
      <alignment horizontal="right" vertical="center"/>
      <protection/>
    </xf>
    <xf numFmtId="178" fontId="16" fillId="0" borderId="0" xfId="0" applyNumberFormat="1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181" fontId="8" fillId="0" borderId="20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distributed" vertical="center" indent="1"/>
      <protection/>
    </xf>
    <xf numFmtId="0" fontId="7" fillId="0" borderId="21" xfId="0" applyFont="1" applyBorder="1" applyAlignment="1" applyProtection="1">
      <alignment horizontal="distributed" vertical="center" indent="1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>
      <alignment horizontal="left" vertical="center"/>
    </xf>
    <xf numFmtId="0" fontId="7" fillId="0" borderId="11" xfId="0" applyFont="1" applyBorder="1" applyAlignment="1" applyProtection="1">
      <alignment horizontal="distributed" vertical="center" indent="1"/>
      <protection locked="0"/>
    </xf>
    <xf numFmtId="0" fontId="7" fillId="0" borderId="10" xfId="0" applyFont="1" applyBorder="1" applyAlignment="1" applyProtection="1">
      <alignment horizontal="distributed" vertical="center" inden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zoomScalePageLayoutView="0" workbookViewId="0" topLeftCell="A1">
      <selection activeCell="B45" sqref="B45"/>
    </sheetView>
  </sheetViews>
  <sheetFormatPr defaultColWidth="9.00390625" defaultRowHeight="16.5"/>
  <cols>
    <col min="1" max="1" width="1.4921875" style="33" customWidth="1"/>
    <col min="2" max="2" width="20.875" style="33" customWidth="1"/>
    <col min="3" max="3" width="14.625" style="33" customWidth="1"/>
    <col min="4" max="4" width="8.25390625" style="33" customWidth="1"/>
    <col min="5" max="5" width="14.625" style="33" customWidth="1"/>
    <col min="6" max="6" width="8.00390625" style="33" customWidth="1"/>
    <col min="7" max="7" width="14.625" style="33" customWidth="1"/>
    <col min="8" max="8" width="7.75390625" style="33" customWidth="1"/>
    <col min="9" max="16384" width="9.00390625" style="33" customWidth="1"/>
  </cols>
  <sheetData>
    <row r="1" spans="1:8" s="21" customFormat="1" ht="27" customHeight="1">
      <c r="A1" s="76" t="s">
        <v>9</v>
      </c>
      <c r="B1" s="76"/>
      <c r="C1" s="76"/>
      <c r="D1" s="76"/>
      <c r="E1" s="76"/>
      <c r="F1" s="76"/>
      <c r="G1" s="76"/>
      <c r="H1" s="76"/>
    </row>
    <row r="2" spans="2:8" s="21" customFormat="1" ht="17.25" customHeight="1">
      <c r="B2" s="85"/>
      <c r="C2" s="85"/>
      <c r="D2" s="85"/>
      <c r="E2" s="85"/>
      <c r="F2" s="85"/>
      <c r="G2" s="85"/>
      <c r="H2" s="85"/>
    </row>
    <row r="3" spans="1:8" s="23" customFormat="1" ht="20.25" thickBot="1">
      <c r="A3" s="21"/>
      <c r="B3" s="22"/>
      <c r="C3" s="66" t="s">
        <v>61</v>
      </c>
      <c r="D3" s="66"/>
      <c r="E3" s="66"/>
      <c r="F3" s="66"/>
      <c r="G3" s="66"/>
      <c r="H3" s="66"/>
    </row>
    <row r="4" spans="1:8" s="23" customFormat="1" ht="18.75" customHeight="1">
      <c r="A4" s="72" t="s">
        <v>14</v>
      </c>
      <c r="B4" s="73"/>
      <c r="C4" s="83" t="s">
        <v>53</v>
      </c>
      <c r="D4" s="83"/>
      <c r="E4" s="83" t="s">
        <v>49</v>
      </c>
      <c r="F4" s="83"/>
      <c r="G4" s="83" t="s">
        <v>15</v>
      </c>
      <c r="H4" s="84"/>
    </row>
    <row r="5" spans="1:8" s="23" customFormat="1" ht="18.75" customHeight="1">
      <c r="A5" s="74"/>
      <c r="B5" s="75"/>
      <c r="C5" s="24" t="s">
        <v>16</v>
      </c>
      <c r="D5" s="25" t="s">
        <v>1</v>
      </c>
      <c r="E5" s="24" t="s">
        <v>50</v>
      </c>
      <c r="F5" s="25" t="s">
        <v>1</v>
      </c>
      <c r="G5" s="24" t="s">
        <v>16</v>
      </c>
      <c r="H5" s="26" t="s">
        <v>1</v>
      </c>
    </row>
    <row r="6" spans="1:8" s="23" customFormat="1" ht="17.25" customHeight="1">
      <c r="A6" s="79" t="s">
        <v>17</v>
      </c>
      <c r="B6" s="80"/>
      <c r="C6" s="48">
        <f>C7+C8</f>
        <v>24750000</v>
      </c>
      <c r="D6" s="52">
        <f aca="true" t="shared" si="0" ref="D6:D14">C6/C$6*100</f>
        <v>100</v>
      </c>
      <c r="E6" s="48">
        <f>E7+E8</f>
        <v>30240664</v>
      </c>
      <c r="F6" s="52">
        <f aca="true" t="shared" si="1" ref="F6:F14">E6/E$6*100</f>
        <v>100</v>
      </c>
      <c r="G6" s="50">
        <f>G7+G8</f>
        <v>5490664</v>
      </c>
      <c r="H6" s="54">
        <f>IF(C6=0,0,ABS(G6/C6*100))</f>
        <v>22.18450101010101</v>
      </c>
    </row>
    <row r="7" spans="1:8" ht="17.25" customHeight="1">
      <c r="A7" s="27"/>
      <c r="B7" s="28" t="s">
        <v>69</v>
      </c>
      <c r="C7" s="49">
        <v>20150000</v>
      </c>
      <c r="D7" s="53">
        <f t="shared" si="0"/>
        <v>81.41414141414141</v>
      </c>
      <c r="E7" s="49">
        <v>25640664</v>
      </c>
      <c r="F7" s="53">
        <f t="shared" si="1"/>
        <v>84.78869379323153</v>
      </c>
      <c r="G7" s="51">
        <f>E7-C7</f>
        <v>5490664</v>
      </c>
      <c r="H7" s="55">
        <f aca="true" t="shared" si="2" ref="H7:H14">IF(C7=0,0,ABS(G7/C7*100))</f>
        <v>27.248952853598013</v>
      </c>
    </row>
    <row r="8" spans="1:8" ht="17.25" customHeight="1">
      <c r="A8" s="47"/>
      <c r="B8" s="28" t="s">
        <v>70</v>
      </c>
      <c r="C8" s="29">
        <v>4600000</v>
      </c>
      <c r="D8" s="53">
        <f t="shared" si="0"/>
        <v>18.585858585858585</v>
      </c>
      <c r="E8" s="49">
        <v>4600000</v>
      </c>
      <c r="F8" s="53">
        <f t="shared" si="1"/>
        <v>15.211306206768477</v>
      </c>
      <c r="G8" s="51">
        <f>E8-C8</f>
        <v>0</v>
      </c>
      <c r="H8" s="55">
        <f t="shared" si="2"/>
        <v>0</v>
      </c>
    </row>
    <row r="9" spans="1:8" s="23" customFormat="1" ht="17.25" customHeight="1">
      <c r="A9" s="77" t="s">
        <v>6</v>
      </c>
      <c r="B9" s="78"/>
      <c r="C9" s="48">
        <f>C10+C11+C12</f>
        <v>132487000</v>
      </c>
      <c r="D9" s="52">
        <f t="shared" si="0"/>
        <v>535.3010101010101</v>
      </c>
      <c r="E9" s="48">
        <f>E10+E11+E12+E13</f>
        <v>141719633</v>
      </c>
      <c r="F9" s="52">
        <f t="shared" si="1"/>
        <v>468.6392897986631</v>
      </c>
      <c r="G9" s="50">
        <f>G10+G11+G12+G13</f>
        <v>9232633</v>
      </c>
      <c r="H9" s="56">
        <f t="shared" si="2"/>
        <v>6.9687086280163335</v>
      </c>
    </row>
    <row r="10" spans="1:8" ht="17.25" customHeight="1">
      <c r="A10" s="27"/>
      <c r="B10" s="28" t="s">
        <v>10</v>
      </c>
      <c r="C10" s="49">
        <v>114937000</v>
      </c>
      <c r="D10" s="53">
        <f t="shared" si="0"/>
        <v>464.3919191919192</v>
      </c>
      <c r="E10" s="49">
        <v>110855922</v>
      </c>
      <c r="F10" s="53">
        <f>E10/E$6*100</f>
        <v>366.5789944294874</v>
      </c>
      <c r="G10" s="51">
        <f>E10-C10</f>
        <v>-4081078</v>
      </c>
      <c r="H10" s="55">
        <f>IF(C10=0,0,ABS(G10/C10*100))</f>
        <v>3.5507086490860216</v>
      </c>
    </row>
    <row r="11" spans="1:8" ht="17.25" customHeight="1">
      <c r="A11" s="27"/>
      <c r="B11" s="28" t="s">
        <v>12</v>
      </c>
      <c r="C11" s="49">
        <v>13800000</v>
      </c>
      <c r="D11" s="53">
        <f t="shared" si="0"/>
        <v>55.757575757575765</v>
      </c>
      <c r="E11" s="49">
        <v>7493939</v>
      </c>
      <c r="F11" s="53">
        <f t="shared" si="1"/>
        <v>24.781000179096598</v>
      </c>
      <c r="G11" s="51">
        <f>E11-C11</f>
        <v>-6306061</v>
      </c>
      <c r="H11" s="55">
        <f>IF(C11=0,0,ABS(G11/C11*100))</f>
        <v>45.69609420289855</v>
      </c>
    </row>
    <row r="12" spans="1:8" ht="17.25" customHeight="1">
      <c r="A12" s="27"/>
      <c r="B12" s="28" t="s">
        <v>13</v>
      </c>
      <c r="C12" s="49">
        <v>3750000</v>
      </c>
      <c r="D12" s="53">
        <f t="shared" si="0"/>
        <v>15.151515151515152</v>
      </c>
      <c r="E12" s="49">
        <v>3241760</v>
      </c>
      <c r="F12" s="53">
        <f t="shared" si="1"/>
        <v>10.719870436707343</v>
      </c>
      <c r="G12" s="51">
        <f>E12-C12</f>
        <v>-508240</v>
      </c>
      <c r="H12" s="55">
        <f>IF(C12=0,0,ABS(G12/C12*100))</f>
        <v>13.553066666666666</v>
      </c>
    </row>
    <row r="13" spans="1:8" ht="17.25" customHeight="1">
      <c r="A13" s="27"/>
      <c r="B13" s="28" t="s">
        <v>65</v>
      </c>
      <c r="C13" s="49"/>
      <c r="D13" s="53"/>
      <c r="E13" s="49">
        <v>20128012</v>
      </c>
      <c r="F13" s="53">
        <f>E13/E$6*100</f>
        <v>66.55942475337181</v>
      </c>
      <c r="G13" s="51">
        <f>E13-C13</f>
        <v>20128012</v>
      </c>
      <c r="H13" s="55">
        <f>IF(C13=0,0,ABS(G13/C13*100))</f>
        <v>0</v>
      </c>
    </row>
    <row r="14" spans="1:8" s="23" customFormat="1" ht="17.25" customHeight="1">
      <c r="A14" s="77" t="s">
        <v>7</v>
      </c>
      <c r="B14" s="78"/>
      <c r="C14" s="48">
        <f>C6-C9</f>
        <v>-107737000</v>
      </c>
      <c r="D14" s="52">
        <f t="shared" si="0"/>
        <v>-435.3010101010101</v>
      </c>
      <c r="E14" s="48">
        <f>E6-E9</f>
        <v>-111478969</v>
      </c>
      <c r="F14" s="52">
        <f t="shared" si="1"/>
        <v>-368.6392897986631</v>
      </c>
      <c r="G14" s="50">
        <f>G6-G9</f>
        <v>-3741969</v>
      </c>
      <c r="H14" s="56">
        <f t="shared" si="2"/>
        <v>3.473244103696966</v>
      </c>
    </row>
    <row r="15" spans="1:8" ht="17.25" customHeight="1">
      <c r="A15" s="27"/>
      <c r="B15" s="28"/>
      <c r="C15" s="29"/>
      <c r="D15" s="30"/>
      <c r="E15" s="31"/>
      <c r="F15" s="30"/>
      <c r="G15" s="32"/>
      <c r="H15" s="34"/>
    </row>
    <row r="16" spans="1:8" ht="17.25" customHeight="1">
      <c r="A16" s="27"/>
      <c r="B16" s="28"/>
      <c r="C16" s="29"/>
      <c r="D16" s="30"/>
      <c r="E16" s="31"/>
      <c r="F16" s="30"/>
      <c r="G16" s="32"/>
      <c r="H16" s="34"/>
    </row>
    <row r="17" spans="1:8" ht="17.25" customHeight="1">
      <c r="A17" s="27"/>
      <c r="B17" s="28"/>
      <c r="C17" s="29"/>
      <c r="D17" s="30">
        <v>0</v>
      </c>
      <c r="E17" s="31"/>
      <c r="F17" s="30">
        <v>0</v>
      </c>
      <c r="G17" s="32">
        <v>0</v>
      </c>
      <c r="H17" s="34">
        <v>0</v>
      </c>
    </row>
    <row r="18" spans="1:8" ht="17.25" customHeight="1">
      <c r="A18" s="27"/>
      <c r="B18" s="28"/>
      <c r="C18" s="29"/>
      <c r="D18" s="30"/>
      <c r="E18" s="31"/>
      <c r="F18" s="30"/>
      <c r="G18" s="32"/>
      <c r="H18" s="34"/>
    </row>
    <row r="19" spans="1:8" ht="17.25" customHeight="1">
      <c r="A19" s="27"/>
      <c r="B19" s="28"/>
      <c r="C19" s="29"/>
      <c r="D19" s="30">
        <v>0</v>
      </c>
      <c r="E19" s="31"/>
      <c r="F19" s="30">
        <v>0</v>
      </c>
      <c r="G19" s="32">
        <v>0</v>
      </c>
      <c r="H19" s="34">
        <v>0</v>
      </c>
    </row>
    <row r="20" spans="1:8" s="23" customFormat="1" ht="17.25" customHeight="1" thickBot="1">
      <c r="A20" s="70"/>
      <c r="B20" s="71"/>
      <c r="C20" s="36"/>
      <c r="D20" s="36"/>
      <c r="E20" s="36"/>
      <c r="F20" s="36"/>
      <c r="G20" s="37"/>
      <c r="H20" s="38"/>
    </row>
    <row r="21" spans="1:8" ht="15.75" customHeight="1">
      <c r="A21" s="23"/>
      <c r="B21" s="81"/>
      <c r="C21" s="81"/>
      <c r="D21" s="81"/>
      <c r="E21" s="81"/>
      <c r="F21" s="81"/>
      <c r="G21" s="81"/>
      <c r="H21" s="81"/>
    </row>
    <row r="22" spans="2:8" ht="15.75" customHeight="1">
      <c r="B22" s="82"/>
      <c r="C22" s="82"/>
      <c r="D22" s="82"/>
      <c r="E22" s="82"/>
      <c r="F22" s="82"/>
      <c r="G22" s="82"/>
      <c r="H22" s="82"/>
    </row>
    <row r="23" ht="15.75" customHeight="1"/>
    <row r="24" ht="15.75" customHeight="1"/>
    <row r="25" spans="1:8" s="21" customFormat="1" ht="27" customHeight="1">
      <c r="A25" s="76" t="s">
        <v>11</v>
      </c>
      <c r="B25" s="76"/>
      <c r="C25" s="76"/>
      <c r="D25" s="76"/>
      <c r="E25" s="76"/>
      <c r="F25" s="76"/>
      <c r="G25" s="76"/>
      <c r="H25" s="76"/>
    </row>
    <row r="26" spans="2:8" s="21" customFormat="1" ht="17.25" customHeight="1">
      <c r="B26" s="85"/>
      <c r="C26" s="85"/>
      <c r="D26" s="85"/>
      <c r="E26" s="85"/>
      <c r="F26" s="85"/>
      <c r="G26" s="85"/>
      <c r="H26" s="85"/>
    </row>
    <row r="27" spans="1:8" s="23" customFormat="1" ht="20.25" thickBot="1">
      <c r="A27" s="21"/>
      <c r="B27" s="22"/>
      <c r="C27" s="66" t="s">
        <v>62</v>
      </c>
      <c r="D27" s="66"/>
      <c r="E27" s="66"/>
      <c r="F27" s="66"/>
      <c r="G27" s="66"/>
      <c r="H27" s="66"/>
    </row>
    <row r="28" spans="1:8" s="23" customFormat="1" ht="18.75" customHeight="1">
      <c r="A28" s="72" t="s">
        <v>3</v>
      </c>
      <c r="B28" s="73"/>
      <c r="C28" s="83" t="s">
        <v>53</v>
      </c>
      <c r="D28" s="83"/>
      <c r="E28" s="83" t="s">
        <v>4</v>
      </c>
      <c r="F28" s="83"/>
      <c r="G28" s="83" t="s">
        <v>18</v>
      </c>
      <c r="H28" s="84"/>
    </row>
    <row r="29" spans="1:8" s="23" customFormat="1" ht="18.75" customHeight="1">
      <c r="A29" s="74"/>
      <c r="B29" s="75"/>
      <c r="C29" s="24" t="s">
        <v>16</v>
      </c>
      <c r="D29" s="25" t="s">
        <v>1</v>
      </c>
      <c r="E29" s="24" t="s">
        <v>16</v>
      </c>
      <c r="F29" s="25" t="s">
        <v>1</v>
      </c>
      <c r="G29" s="24" t="s">
        <v>16</v>
      </c>
      <c r="H29" s="26" t="s">
        <v>1</v>
      </c>
    </row>
    <row r="30" spans="1:8" s="23" customFormat="1" ht="17.25" customHeight="1">
      <c r="A30" s="79" t="s">
        <v>19</v>
      </c>
      <c r="B30" s="80"/>
      <c r="C30" s="48">
        <f>C31</f>
        <v>1937476000</v>
      </c>
      <c r="D30" s="52">
        <f>C30/C$30*100</f>
        <v>100</v>
      </c>
      <c r="E30" s="48">
        <f>E31</f>
        <v>1958844635</v>
      </c>
      <c r="F30" s="52">
        <f>E30/E$30*100</f>
        <v>100</v>
      </c>
      <c r="G30" s="50">
        <f>G31</f>
        <v>21368635</v>
      </c>
      <c r="H30" s="54">
        <f aca="true" t="shared" si="3" ref="H30:H39">IF(C30=0,0,ABS(G30/C30*100))</f>
        <v>1.1029109521872786</v>
      </c>
    </row>
    <row r="31" spans="1:9" ht="17.25" customHeight="1">
      <c r="A31" s="23"/>
      <c r="B31" s="28" t="s">
        <v>20</v>
      </c>
      <c r="C31" s="49">
        <v>1937476000</v>
      </c>
      <c r="D31" s="53">
        <f>C31/$C$30*100</f>
        <v>100</v>
      </c>
      <c r="E31" s="49">
        <v>1958844635</v>
      </c>
      <c r="F31" s="53">
        <f>E31/E$30*100</f>
        <v>100</v>
      </c>
      <c r="G31" s="51">
        <f>E31-C31</f>
        <v>21368635</v>
      </c>
      <c r="H31" s="55">
        <f t="shared" si="3"/>
        <v>1.1029109521872786</v>
      </c>
      <c r="I31" s="39"/>
    </row>
    <row r="32" spans="1:8" s="23" customFormat="1" ht="17.25" customHeight="1">
      <c r="A32" s="77" t="s">
        <v>21</v>
      </c>
      <c r="B32" s="78"/>
      <c r="C32" s="48">
        <f>C33</f>
        <v>107737000</v>
      </c>
      <c r="D32" s="52">
        <f>C32/$C$30*100</f>
        <v>5.560688235622015</v>
      </c>
      <c r="E32" s="48">
        <f>E33</f>
        <v>111478969</v>
      </c>
      <c r="F32" s="52">
        <f>E32/E$30*100</f>
        <v>5.691057218532291</v>
      </c>
      <c r="G32" s="50">
        <f>G33</f>
        <v>3741969</v>
      </c>
      <c r="H32" s="56">
        <f t="shared" si="3"/>
        <v>3.473244103696966</v>
      </c>
    </row>
    <row r="33" spans="1:8" ht="17.25" customHeight="1">
      <c r="A33" s="40"/>
      <c r="B33" s="28" t="s">
        <v>22</v>
      </c>
      <c r="C33" s="49">
        <v>107737000</v>
      </c>
      <c r="D33" s="53">
        <f>C33/$C$30*100</f>
        <v>5.560688235622015</v>
      </c>
      <c r="E33" s="49">
        <v>111478969</v>
      </c>
      <c r="F33" s="53">
        <f>E33/E$30*100</f>
        <v>5.691057218532291</v>
      </c>
      <c r="G33" s="51">
        <f>E33-C33</f>
        <v>3741969</v>
      </c>
      <c r="H33" s="55">
        <f t="shared" si="3"/>
        <v>3.473244103696966</v>
      </c>
    </row>
    <row r="34" spans="1:8" s="23" customFormat="1" ht="17.25" customHeight="1">
      <c r="A34" s="77" t="s">
        <v>23</v>
      </c>
      <c r="B34" s="78"/>
      <c r="C34" s="48">
        <f>C30-C32</f>
        <v>1829739000</v>
      </c>
      <c r="D34" s="52">
        <f>C34/$C$30*100</f>
        <v>94.43931176437799</v>
      </c>
      <c r="E34" s="48">
        <f>E30-E32</f>
        <v>1847365666</v>
      </c>
      <c r="F34" s="52">
        <f>E34/E$30*100</f>
        <v>94.3089427814677</v>
      </c>
      <c r="G34" s="50">
        <f>G30-G32</f>
        <v>17626666</v>
      </c>
      <c r="H34" s="56">
        <f t="shared" si="3"/>
        <v>0.963343187197737</v>
      </c>
    </row>
    <row r="35" spans="1:8" s="23" customFormat="1" ht="17.25" customHeight="1">
      <c r="A35" s="77" t="s">
        <v>24</v>
      </c>
      <c r="B35" s="78"/>
      <c r="C35" s="48">
        <f>C36</f>
        <v>107737000</v>
      </c>
      <c r="D35" s="52">
        <f>C35/C$35*100</f>
        <v>100</v>
      </c>
      <c r="E35" s="48">
        <f>E36</f>
        <v>111478969</v>
      </c>
      <c r="F35" s="52">
        <f>E35/E$35*100</f>
        <v>100</v>
      </c>
      <c r="G35" s="50">
        <f>G36</f>
        <v>3741969</v>
      </c>
      <c r="H35" s="56">
        <f t="shared" si="3"/>
        <v>3.473244103696966</v>
      </c>
    </row>
    <row r="36" spans="1:8" ht="17.25" customHeight="1">
      <c r="A36" s="42"/>
      <c r="B36" s="28" t="s">
        <v>25</v>
      </c>
      <c r="C36" s="49">
        <v>107737000</v>
      </c>
      <c r="D36" s="53">
        <f>C36/$C$35*100</f>
        <v>100</v>
      </c>
      <c r="E36" s="49">
        <v>111478969</v>
      </c>
      <c r="F36" s="53">
        <f>E36/E$35*100</f>
        <v>100</v>
      </c>
      <c r="G36" s="51">
        <f>E36-C36</f>
        <v>3741969</v>
      </c>
      <c r="H36" s="55">
        <f t="shared" si="3"/>
        <v>3.473244103696966</v>
      </c>
    </row>
    <row r="37" spans="1:8" s="23" customFormat="1" ht="17.25" customHeight="1">
      <c r="A37" s="77" t="s">
        <v>26</v>
      </c>
      <c r="B37" s="78"/>
      <c r="C37" s="48">
        <f>C38</f>
        <v>107737000</v>
      </c>
      <c r="D37" s="52">
        <f>C37/$C$35*100</f>
        <v>100</v>
      </c>
      <c r="E37" s="48">
        <f>E38</f>
        <v>111478969</v>
      </c>
      <c r="F37" s="52">
        <f>E37/E$35*100</f>
        <v>100</v>
      </c>
      <c r="G37" s="50">
        <f>G38</f>
        <v>3741969</v>
      </c>
      <c r="H37" s="56">
        <f t="shared" si="3"/>
        <v>3.473244103696966</v>
      </c>
    </row>
    <row r="38" spans="1:8" ht="17.25" customHeight="1">
      <c r="A38" s="44"/>
      <c r="B38" s="28" t="s">
        <v>27</v>
      </c>
      <c r="C38" s="49">
        <v>107737000</v>
      </c>
      <c r="D38" s="53">
        <f>C38/$C$35*100</f>
        <v>100</v>
      </c>
      <c r="E38" s="49">
        <v>111478969</v>
      </c>
      <c r="F38" s="53">
        <f>E38/E$35*100</f>
        <v>100</v>
      </c>
      <c r="G38" s="51">
        <f>E38-C38</f>
        <v>3741969</v>
      </c>
      <c r="H38" s="55">
        <f t="shared" si="3"/>
        <v>3.473244103696966</v>
      </c>
    </row>
    <row r="39" spans="1:8" ht="17.25" customHeight="1">
      <c r="A39" s="77" t="s">
        <v>28</v>
      </c>
      <c r="B39" s="78"/>
      <c r="C39" s="35">
        <f>C35-C37</f>
        <v>0</v>
      </c>
      <c r="D39" s="30">
        <f>C39/C$35*100</f>
        <v>0</v>
      </c>
      <c r="E39" s="35">
        <f>E35-E37</f>
        <v>0</v>
      </c>
      <c r="F39" s="30">
        <f>E39/E$35*100</f>
        <v>0</v>
      </c>
      <c r="G39" s="35">
        <f>G35-G37</f>
        <v>0</v>
      </c>
      <c r="H39" s="45">
        <f t="shared" si="3"/>
        <v>0</v>
      </c>
    </row>
    <row r="40" spans="1:8" ht="17.25" customHeight="1">
      <c r="A40" s="42"/>
      <c r="B40" s="28"/>
      <c r="C40" s="41"/>
      <c r="D40" s="43"/>
      <c r="E40" s="41"/>
      <c r="F40" s="43"/>
      <c r="G40" s="43"/>
      <c r="H40" s="46"/>
    </row>
    <row r="41" spans="2:8" ht="17.25" customHeight="1">
      <c r="B41" s="28"/>
      <c r="C41" s="29"/>
      <c r="D41" s="30">
        <v>0</v>
      </c>
      <c r="E41" s="31"/>
      <c r="F41" s="30">
        <v>0</v>
      </c>
      <c r="G41" s="30">
        <v>0</v>
      </c>
      <c r="H41" s="34">
        <v>0</v>
      </c>
    </row>
    <row r="42" spans="1:8" s="23" customFormat="1" ht="17.25" customHeight="1" thickBot="1">
      <c r="A42" s="70"/>
      <c r="B42" s="71"/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8">
        <v>0</v>
      </c>
    </row>
    <row r="43" spans="1:8" ht="15.75">
      <c r="A43" s="23"/>
      <c r="B43" s="81"/>
      <c r="C43" s="81"/>
      <c r="D43" s="81"/>
      <c r="E43" s="81"/>
      <c r="F43" s="81"/>
      <c r="G43" s="81"/>
      <c r="H43" s="81"/>
    </row>
    <row r="44" spans="2:8" ht="15.75">
      <c r="B44" s="82"/>
      <c r="C44" s="82"/>
      <c r="D44" s="82"/>
      <c r="E44" s="82"/>
      <c r="F44" s="82"/>
      <c r="G44" s="82"/>
      <c r="H44" s="82"/>
    </row>
  </sheetData>
  <sheetProtection/>
  <mergeCells count="29">
    <mergeCell ref="B43:H43"/>
    <mergeCell ref="C4:D4"/>
    <mergeCell ref="E4:F4"/>
    <mergeCell ref="B44:H44"/>
    <mergeCell ref="A42:B42"/>
    <mergeCell ref="A37:B37"/>
    <mergeCell ref="A35:B35"/>
    <mergeCell ref="A39:B39"/>
    <mergeCell ref="A4:B5"/>
    <mergeCell ref="A1:H1"/>
    <mergeCell ref="C28:D28"/>
    <mergeCell ref="B26:H26"/>
    <mergeCell ref="G4:H4"/>
    <mergeCell ref="B2:H2"/>
    <mergeCell ref="C27:H27"/>
    <mergeCell ref="E28:F28"/>
    <mergeCell ref="A6:B6"/>
    <mergeCell ref="A14:B14"/>
    <mergeCell ref="C3:H3"/>
    <mergeCell ref="A34:B34"/>
    <mergeCell ref="A30:B30"/>
    <mergeCell ref="B21:H21"/>
    <mergeCell ref="B22:H22"/>
    <mergeCell ref="G28:H28"/>
    <mergeCell ref="A32:B32"/>
    <mergeCell ref="A20:B20"/>
    <mergeCell ref="A28:B29"/>
    <mergeCell ref="A25:H25"/>
    <mergeCell ref="A9:B9"/>
  </mergeCells>
  <dataValidations count="1">
    <dataValidation type="decimal" operator="greaterThanOrEqual" allowBlank="1" showInputMessage="1" showErrorMessage="1" sqref="C6:F13 C15:F19 G6 G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1">
      <selection activeCell="M38" sqref="M38"/>
    </sheetView>
  </sheetViews>
  <sheetFormatPr defaultColWidth="9.00390625" defaultRowHeight="16.5"/>
  <cols>
    <col min="1" max="1" width="0.875" style="5" customWidth="1"/>
    <col min="2" max="2" width="19.00390625" style="5" customWidth="1"/>
    <col min="3" max="3" width="6.875" style="5" customWidth="1"/>
    <col min="4" max="4" width="13.00390625" style="5" customWidth="1"/>
    <col min="5" max="5" width="3.75390625" style="5" customWidth="1"/>
    <col min="6" max="6" width="4.50390625" style="5" customWidth="1"/>
    <col min="7" max="7" width="13.25390625" style="5" customWidth="1"/>
    <col min="8" max="8" width="3.50390625" style="5" customWidth="1"/>
    <col min="9" max="9" width="14.75390625" style="5" customWidth="1"/>
    <col min="10" max="10" width="1.37890625" style="5" customWidth="1"/>
    <col min="11" max="11" width="8.25390625" style="5" customWidth="1"/>
    <col min="12" max="12" width="13.00390625" style="5" customWidth="1"/>
    <col min="13" max="16384" width="9.00390625" style="5" customWidth="1"/>
  </cols>
  <sheetData>
    <row r="1" spans="1:11" s="1" customFormat="1" ht="27" customHeight="1">
      <c r="A1" s="8"/>
      <c r="B1" s="104" t="s">
        <v>8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1" s="1" customFormat="1" ht="17.25" customHeight="1"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3" customFormat="1" ht="20.25" thickBot="1">
      <c r="A3" s="1"/>
      <c r="B3" s="2"/>
      <c r="C3" s="126" t="s">
        <v>63</v>
      </c>
      <c r="D3" s="127"/>
      <c r="E3" s="127"/>
      <c r="F3" s="127"/>
      <c r="G3" s="127"/>
      <c r="H3" s="127"/>
      <c r="I3" s="101" t="s">
        <v>0</v>
      </c>
      <c r="J3" s="101"/>
      <c r="K3" s="101"/>
    </row>
    <row r="4" spans="1:11" s="3" customFormat="1" ht="18.75" customHeight="1">
      <c r="A4" s="128" t="s">
        <v>3</v>
      </c>
      <c r="B4" s="128"/>
      <c r="C4" s="119"/>
      <c r="D4" s="118" t="s">
        <v>51</v>
      </c>
      <c r="E4" s="119"/>
      <c r="F4" s="118" t="s">
        <v>5</v>
      </c>
      <c r="G4" s="119"/>
      <c r="H4" s="122" t="s">
        <v>18</v>
      </c>
      <c r="I4" s="123"/>
      <c r="J4" s="123"/>
      <c r="K4" s="123"/>
    </row>
    <row r="5" spans="1:11" s="3" customFormat="1" ht="18.75" customHeight="1">
      <c r="A5" s="129"/>
      <c r="B5" s="129"/>
      <c r="C5" s="121"/>
      <c r="D5" s="120"/>
      <c r="E5" s="121"/>
      <c r="F5" s="120"/>
      <c r="G5" s="121"/>
      <c r="H5" s="124" t="s">
        <v>29</v>
      </c>
      <c r="I5" s="125"/>
      <c r="J5" s="114" t="s">
        <v>1</v>
      </c>
      <c r="K5" s="115"/>
    </row>
    <row r="6" spans="1:11" s="3" customFormat="1" ht="17.25" customHeight="1">
      <c r="A6" s="130" t="s">
        <v>30</v>
      </c>
      <c r="B6" s="130"/>
      <c r="C6" s="131"/>
      <c r="D6" s="91"/>
      <c r="E6" s="92"/>
      <c r="F6" s="91"/>
      <c r="G6" s="92"/>
      <c r="H6" s="91"/>
      <c r="I6" s="92"/>
      <c r="J6" s="116"/>
      <c r="K6" s="117"/>
    </row>
    <row r="7" spans="1:11" ht="17.25" customHeight="1">
      <c r="A7" s="10"/>
      <c r="B7" s="107" t="s">
        <v>48</v>
      </c>
      <c r="C7" s="108"/>
      <c r="D7" s="64">
        <v>-107737000</v>
      </c>
      <c r="E7" s="65"/>
      <c r="F7" s="64">
        <v>-111478969</v>
      </c>
      <c r="G7" s="65"/>
      <c r="H7" s="69">
        <f>F7-D7</f>
        <v>-3741969</v>
      </c>
      <c r="I7" s="63"/>
      <c r="J7" s="132">
        <f>IF(D7=0,0,ABS(H7/D7*100))</f>
        <v>3.473244103696966</v>
      </c>
      <c r="K7" s="133">
        <f>IF(F7=0,0,ABS(J7/F7*100))</f>
        <v>3.1156047951044163E-06</v>
      </c>
    </row>
    <row r="8" spans="1:11" ht="17.25" customHeight="1">
      <c r="A8" s="10"/>
      <c r="B8" s="107" t="s">
        <v>31</v>
      </c>
      <c r="C8" s="108"/>
      <c r="D8" s="64">
        <v>-3000000</v>
      </c>
      <c r="E8" s="65"/>
      <c r="F8" s="64">
        <v>-8120172</v>
      </c>
      <c r="G8" s="65"/>
      <c r="H8" s="69">
        <f>F8-D8</f>
        <v>-5120172</v>
      </c>
      <c r="I8" s="63"/>
      <c r="J8" s="132">
        <f>IF(D8=0,0,ABS(H8/D8*100))</f>
        <v>170.67239999999998</v>
      </c>
      <c r="K8" s="133">
        <f>IF(F8=0,0,ABS(J8/F8*100))</f>
        <v>0.0021018323257192086</v>
      </c>
    </row>
    <row r="9" spans="1:11" s="3" customFormat="1" ht="17.25" customHeight="1">
      <c r="A9" s="10"/>
      <c r="B9" s="10" t="s">
        <v>59</v>
      </c>
      <c r="C9" s="12"/>
      <c r="D9" s="59">
        <f>D7+D8</f>
        <v>-110737000</v>
      </c>
      <c r="E9" s="60"/>
      <c r="F9" s="59">
        <f>F7+F8</f>
        <v>-119599141</v>
      </c>
      <c r="G9" s="60"/>
      <c r="H9" s="59">
        <f>H7+H8</f>
        <v>-8862141</v>
      </c>
      <c r="I9" s="60"/>
      <c r="J9" s="134">
        <f>IF(D9=0,0,ABS(H9/D9*100))</f>
        <v>8.002872571949755</v>
      </c>
      <c r="K9" s="135">
        <f>IF(F9=0,0,ABS(J9/F9*100))</f>
        <v>6.691413086277731E-06</v>
      </c>
    </row>
    <row r="10" spans="1:11" s="3" customFormat="1" ht="17.25" customHeight="1">
      <c r="A10" s="96" t="s">
        <v>58</v>
      </c>
      <c r="B10" s="96"/>
      <c r="C10" s="97"/>
      <c r="D10" s="64"/>
      <c r="E10" s="65"/>
      <c r="F10" s="64"/>
      <c r="G10" s="65"/>
      <c r="H10" s="64"/>
      <c r="I10" s="65"/>
      <c r="J10" s="132"/>
      <c r="K10" s="133"/>
    </row>
    <row r="11" spans="1:11" ht="17.25" customHeight="1">
      <c r="A11" s="10"/>
      <c r="B11" s="19" t="s">
        <v>66</v>
      </c>
      <c r="C11" s="20"/>
      <c r="D11" s="64">
        <v>-500000000</v>
      </c>
      <c r="E11" s="65"/>
      <c r="F11" s="64">
        <v>-482911764</v>
      </c>
      <c r="G11" s="65"/>
      <c r="H11" s="69">
        <f>F11-D11</f>
        <v>17088236</v>
      </c>
      <c r="I11" s="63"/>
      <c r="J11" s="132">
        <f>IF(D11=0,0,ABS(H11/D11*100))</f>
        <v>3.4176471999999998</v>
      </c>
      <c r="K11" s="133">
        <f>IF(F11=0,0,ABS(J11/F11*100))</f>
        <v>7.077166999808271E-07</v>
      </c>
    </row>
    <row r="12" spans="1:11" ht="17.25" customHeight="1">
      <c r="A12" s="10"/>
      <c r="B12" s="10" t="s">
        <v>60</v>
      </c>
      <c r="C12" s="20"/>
      <c r="D12" s="59">
        <f>D11</f>
        <v>-500000000</v>
      </c>
      <c r="E12" s="60"/>
      <c r="F12" s="59">
        <f>F11</f>
        <v>-482911764</v>
      </c>
      <c r="G12" s="60"/>
      <c r="H12" s="59">
        <f>H10+H11</f>
        <v>17088236</v>
      </c>
      <c r="I12" s="60"/>
      <c r="J12" s="134">
        <f>IF(D12=0,0,ABS(H12/D12*100))</f>
        <v>3.4176471999999998</v>
      </c>
      <c r="K12" s="135">
        <f>IF(F12=0,0,ABS(J12/F12*100))</f>
        <v>7.077166999808271E-07</v>
      </c>
    </row>
    <row r="13" spans="1:11" s="3" customFormat="1" ht="17.25" customHeight="1">
      <c r="A13" s="10" t="s">
        <v>56</v>
      </c>
      <c r="B13" s="10"/>
      <c r="C13" s="12"/>
      <c r="D13" s="64"/>
      <c r="E13" s="65"/>
      <c r="F13" s="64"/>
      <c r="G13" s="65"/>
      <c r="H13" s="64"/>
      <c r="I13" s="65"/>
      <c r="J13" s="132"/>
      <c r="K13" s="133"/>
    </row>
    <row r="14" spans="1:11" s="3" customFormat="1" ht="17.25" customHeight="1">
      <c r="A14" s="10"/>
      <c r="B14" s="87" t="s">
        <v>57</v>
      </c>
      <c r="C14" s="88"/>
      <c r="D14" s="64"/>
      <c r="E14" s="65"/>
      <c r="F14" s="64">
        <v>-99601</v>
      </c>
      <c r="G14" s="65"/>
      <c r="H14" s="64">
        <f>F14-D14</f>
        <v>-99601</v>
      </c>
      <c r="I14" s="65"/>
      <c r="J14" s="132">
        <f>IF(D14=0,0,ABS(H14/D14*100))</f>
        <v>0</v>
      </c>
      <c r="K14" s="133">
        <f>IF(F14=0,0,ABS(J14/F14*100))</f>
        <v>0</v>
      </c>
    </row>
    <row r="15" spans="1:11" s="3" customFormat="1" ht="17.25" customHeight="1">
      <c r="A15" s="10"/>
      <c r="B15" s="87"/>
      <c r="C15" s="88"/>
      <c r="D15" s="59"/>
      <c r="E15" s="60"/>
      <c r="F15" s="59"/>
      <c r="G15" s="60"/>
      <c r="H15" s="59"/>
      <c r="I15" s="60"/>
      <c r="J15" s="134"/>
      <c r="K15" s="135"/>
    </row>
    <row r="16" spans="1:11" s="3" customFormat="1" ht="17.25" customHeight="1">
      <c r="A16" s="10"/>
      <c r="B16" s="10" t="s">
        <v>55</v>
      </c>
      <c r="C16" s="12"/>
      <c r="D16" s="59">
        <f>D14</f>
        <v>0</v>
      </c>
      <c r="E16" s="60"/>
      <c r="F16" s="59">
        <f>F14</f>
        <v>-99601</v>
      </c>
      <c r="G16" s="60"/>
      <c r="H16" s="59">
        <f>H14</f>
        <v>-99601</v>
      </c>
      <c r="I16" s="60"/>
      <c r="J16" s="132">
        <f>IF(D16=0,0,ABS(H16/D16*100))</f>
        <v>0</v>
      </c>
      <c r="K16" s="133">
        <f>IF(F16=0,0,ABS(J16/F16*100))</f>
        <v>0</v>
      </c>
    </row>
    <row r="17" spans="1:11" s="3" customFormat="1" ht="17.25" customHeight="1">
      <c r="A17" s="96" t="s">
        <v>54</v>
      </c>
      <c r="B17" s="96"/>
      <c r="C17" s="97"/>
      <c r="D17" s="59">
        <f>D9+D12+D16</f>
        <v>-610737000</v>
      </c>
      <c r="E17" s="60"/>
      <c r="F17" s="59">
        <f>F9+F12+F16</f>
        <v>-602610506</v>
      </c>
      <c r="G17" s="60"/>
      <c r="H17" s="59">
        <f>H9+H12+H16</f>
        <v>8126494</v>
      </c>
      <c r="I17" s="60"/>
      <c r="J17" s="134">
        <f>IF(D17=0,0,ABS(H17/D17*100))</f>
        <v>1.3306044991543005</v>
      </c>
      <c r="K17" s="135">
        <f>IF(F17=0,0,ABS(J17/F17*100))</f>
        <v>2.2080672107537079E-07</v>
      </c>
    </row>
    <row r="18" spans="1:11" ht="17.25" customHeight="1">
      <c r="A18" s="96" t="s">
        <v>32</v>
      </c>
      <c r="B18" s="96"/>
      <c r="C18" s="97"/>
      <c r="D18" s="67">
        <v>1865782000</v>
      </c>
      <c r="E18" s="136"/>
      <c r="F18" s="67">
        <v>1890549255</v>
      </c>
      <c r="G18" s="136"/>
      <c r="H18" s="59">
        <f>F18-D18</f>
        <v>24767255</v>
      </c>
      <c r="I18" s="60"/>
      <c r="J18" s="134">
        <f>IF(D18=0,0,ABS(H18/D18*100))</f>
        <v>1.3274463468936886</v>
      </c>
      <c r="K18" s="135">
        <f>IF(F18=0,0,ABS(J18/F18*100))</f>
        <v>7.021485123346806E-08</v>
      </c>
    </row>
    <row r="19" spans="1:11" ht="17.25" customHeight="1">
      <c r="A19" s="96" t="s">
        <v>33</v>
      </c>
      <c r="B19" s="96"/>
      <c r="C19" s="97"/>
      <c r="D19" s="59">
        <f>D17+D18</f>
        <v>1255045000</v>
      </c>
      <c r="E19" s="60"/>
      <c r="F19" s="59">
        <f>F17+F18</f>
        <v>1287938749</v>
      </c>
      <c r="G19" s="60"/>
      <c r="H19" s="59">
        <f>H17+H18</f>
        <v>32893749</v>
      </c>
      <c r="I19" s="60"/>
      <c r="J19" s="134">
        <f>IF(D19=0,0,ABS(H19/D19*100))</f>
        <v>2.6209218792951647</v>
      </c>
      <c r="K19" s="135">
        <f>IF(F19=0,0,ABS(J19/F19*100))</f>
        <v>2.0349740089193984E-07</v>
      </c>
    </row>
    <row r="20" spans="1:11" s="3" customFormat="1" ht="17.25" customHeight="1" thickBot="1">
      <c r="A20" s="105"/>
      <c r="B20" s="105"/>
      <c r="C20" s="106"/>
      <c r="D20" s="99"/>
      <c r="E20" s="100"/>
      <c r="F20" s="99"/>
      <c r="G20" s="100"/>
      <c r="H20" s="99"/>
      <c r="I20" s="100"/>
      <c r="J20" s="102"/>
      <c r="K20" s="103"/>
    </row>
    <row r="25" spans="1:11" s="1" customFormat="1" ht="27" customHeight="1">
      <c r="A25" s="3"/>
      <c r="B25" s="104" t="s">
        <v>34</v>
      </c>
      <c r="C25" s="104"/>
      <c r="D25" s="104"/>
      <c r="E25" s="104"/>
      <c r="F25" s="104"/>
      <c r="G25" s="104"/>
      <c r="H25" s="104"/>
      <c r="I25" s="104"/>
      <c r="J25" s="104"/>
      <c r="K25" s="104"/>
    </row>
    <row r="26" spans="2:11" s="1" customFormat="1" ht="17.25" customHeight="1"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1" s="3" customFormat="1" ht="16.5" thickBot="1">
      <c r="A27" s="1"/>
      <c r="B27" s="1"/>
      <c r="C27" s="110" t="s">
        <v>64</v>
      </c>
      <c r="D27" s="110"/>
      <c r="E27" s="110"/>
      <c r="F27" s="110"/>
      <c r="G27" s="110"/>
      <c r="H27" s="110"/>
      <c r="I27" s="101" t="s">
        <v>0</v>
      </c>
      <c r="J27" s="101"/>
      <c r="K27" s="101"/>
    </row>
    <row r="28" spans="1:11" s="15" customFormat="1" ht="35.25" customHeight="1">
      <c r="A28" s="95" t="s">
        <v>35</v>
      </c>
      <c r="B28" s="109"/>
      <c r="C28" s="94" t="s">
        <v>36</v>
      </c>
      <c r="D28" s="109"/>
      <c r="E28" s="111" t="s">
        <v>37</v>
      </c>
      <c r="F28" s="112"/>
      <c r="G28" s="94" t="s">
        <v>38</v>
      </c>
      <c r="H28" s="109"/>
      <c r="I28" s="94" t="s">
        <v>2</v>
      </c>
      <c r="J28" s="95"/>
      <c r="K28" s="14" t="s">
        <v>37</v>
      </c>
    </row>
    <row r="29" spans="1:11" s="3" customFormat="1" ht="17.25" customHeight="1">
      <c r="A29" s="62" t="s">
        <v>39</v>
      </c>
      <c r="B29" s="86"/>
      <c r="C29" s="91">
        <f>SUM(C30:D39)</f>
        <v>1850661619</v>
      </c>
      <c r="D29" s="92"/>
      <c r="E29" s="91">
        <f>IF(C$29&gt;0,(C29/C$29)*100,0)</f>
        <v>100</v>
      </c>
      <c r="F29" s="92">
        <f>IF(E$5&gt;0,(E29/#REF!)*100,0)</f>
        <v>0</v>
      </c>
      <c r="G29" s="113" t="s">
        <v>40</v>
      </c>
      <c r="H29" s="86"/>
      <c r="I29" s="91">
        <f>SUM(I30:J34)</f>
        <v>3041411</v>
      </c>
      <c r="J29" s="93"/>
      <c r="K29" s="9">
        <f>IF(I$40&gt;0,(I29/I$40)*100,0)</f>
        <v>0.16434182071833414</v>
      </c>
    </row>
    <row r="30" spans="1:11" ht="17.25" customHeight="1">
      <c r="A30" s="89" t="s">
        <v>41</v>
      </c>
      <c r="B30" s="90"/>
      <c r="C30" s="64">
        <v>1305773169</v>
      </c>
      <c r="D30" s="65"/>
      <c r="E30" s="69">
        <f>IF(C$29&gt;0,(C30/C$29)*100,0)-0.01</f>
        <v>70.54709999030351</v>
      </c>
      <c r="F30" s="63">
        <f>IF(E$5&gt;0,(E30/#REF!)*100,0)</f>
        <v>0</v>
      </c>
      <c r="G30" s="89" t="s">
        <v>42</v>
      </c>
      <c r="H30" s="90"/>
      <c r="I30" s="64">
        <v>2746391</v>
      </c>
      <c r="J30" s="98"/>
      <c r="K30" s="6">
        <f>IF(I$40&gt;0,(I30/I$40)*100,0)</f>
        <v>0.14840049481784817</v>
      </c>
    </row>
    <row r="31" spans="1:11" ht="34.5" customHeight="1">
      <c r="A31" s="137" t="s">
        <v>67</v>
      </c>
      <c r="B31" s="138"/>
      <c r="C31" s="64">
        <v>485193997</v>
      </c>
      <c r="D31" s="65"/>
      <c r="E31" s="69">
        <f>IF(C$29&gt;0,(C31/C$29)*100,0)</f>
        <v>26.217326388503874</v>
      </c>
      <c r="F31" s="63">
        <f>IF(E$5&gt;0,(E31/#REF!)*100,0)</f>
        <v>0</v>
      </c>
      <c r="G31" s="89" t="s">
        <v>43</v>
      </c>
      <c r="H31" s="90"/>
      <c r="I31" s="64">
        <v>295020</v>
      </c>
      <c r="J31" s="98"/>
      <c r="K31" s="6">
        <f>IF(I$40&gt;0,(I31/I$40)*100,0)-0.01</f>
        <v>0.0059413259004859695</v>
      </c>
    </row>
    <row r="32" spans="1:11" ht="17.25" customHeight="1">
      <c r="A32" s="89" t="s">
        <v>44</v>
      </c>
      <c r="B32" s="90"/>
      <c r="C32" s="64">
        <v>59694453</v>
      </c>
      <c r="D32" s="65"/>
      <c r="E32" s="69">
        <f>IF(C$29&gt;0,(C32/C$29)*100,0)</f>
        <v>3.225573621192605</v>
      </c>
      <c r="F32" s="63">
        <f>IF(E$5&gt;0,(E32/#REF!)*100,0)</f>
        <v>0</v>
      </c>
      <c r="G32" s="13"/>
      <c r="H32" s="4"/>
      <c r="I32" s="11"/>
      <c r="J32" s="16"/>
      <c r="K32" s="6"/>
    </row>
    <row r="33" spans="1:11" ht="17.25" customHeight="1">
      <c r="A33" s="13"/>
      <c r="B33" s="4"/>
      <c r="C33" s="11"/>
      <c r="D33" s="58"/>
      <c r="E33" s="6"/>
      <c r="F33" s="57"/>
      <c r="G33" s="13"/>
      <c r="H33" s="4"/>
      <c r="I33" s="11"/>
      <c r="J33" s="16"/>
      <c r="K33" s="6"/>
    </row>
    <row r="34" spans="1:11" ht="17.25" customHeight="1">
      <c r="A34" s="89"/>
      <c r="B34" s="90"/>
      <c r="C34" s="64"/>
      <c r="D34" s="65"/>
      <c r="E34" s="69"/>
      <c r="F34" s="63"/>
      <c r="G34" s="89"/>
      <c r="H34" s="90"/>
      <c r="I34" s="64"/>
      <c r="J34" s="98"/>
      <c r="K34" s="6">
        <f>IF(I$40&gt;0,(I34/I$40)*100,0)</f>
        <v>0</v>
      </c>
    </row>
    <row r="35" spans="1:11" s="3" customFormat="1" ht="17.25" customHeight="1">
      <c r="A35" s="89"/>
      <c r="B35" s="90"/>
      <c r="C35" s="64"/>
      <c r="D35" s="65"/>
      <c r="E35" s="69">
        <f>IF(C$29&gt;0,(C35/C$29)*100,0)</f>
        <v>0</v>
      </c>
      <c r="F35" s="63">
        <f>IF(E$5&gt;0,(E35/#REF!)*100,0)</f>
        <v>0</v>
      </c>
      <c r="G35" s="145" t="s">
        <v>45</v>
      </c>
      <c r="H35" s="146"/>
      <c r="I35" s="67">
        <f>I36+I37</f>
        <v>1847620208</v>
      </c>
      <c r="J35" s="68"/>
      <c r="K35" s="9">
        <f>IF(I$40&gt;0,(I35/I$40)*100,0)</f>
        <v>99.83565817928167</v>
      </c>
    </row>
    <row r="36" spans="1:11" ht="17.25" customHeight="1">
      <c r="A36" s="89"/>
      <c r="B36" s="90"/>
      <c r="C36" s="64"/>
      <c r="D36" s="65"/>
      <c r="E36" s="69">
        <f>IF(C$29&gt;0,(C36/C$29)*100,0)</f>
        <v>0</v>
      </c>
      <c r="F36" s="63">
        <f>IF(E$5&gt;0,(E36/#REF!)*100,0)</f>
        <v>0</v>
      </c>
      <c r="G36" s="89" t="s">
        <v>52</v>
      </c>
      <c r="H36" s="90"/>
      <c r="I36" s="64">
        <v>1847365666</v>
      </c>
      <c r="J36" s="98"/>
      <c r="K36" s="6">
        <f>IF(I$40&gt;0,(I36/I$40)*100,0)</f>
        <v>99.82190407116235</v>
      </c>
    </row>
    <row r="37" spans="1:11" ht="17.25" customHeight="1">
      <c r="A37" s="89"/>
      <c r="B37" s="90"/>
      <c r="C37" s="64"/>
      <c r="D37" s="65"/>
      <c r="E37" s="69"/>
      <c r="F37" s="63"/>
      <c r="G37" s="89" t="s">
        <v>68</v>
      </c>
      <c r="H37" s="90"/>
      <c r="I37" s="64">
        <v>254542</v>
      </c>
      <c r="J37" s="98"/>
      <c r="K37" s="6">
        <f>IF(I$40&gt;0,(I37/I$40)*100,0)+0.01</f>
        <v>0.02375410811931903</v>
      </c>
    </row>
    <row r="38" spans="1:11" ht="17.25" customHeight="1">
      <c r="A38" s="89"/>
      <c r="B38" s="90"/>
      <c r="C38" s="64"/>
      <c r="D38" s="65"/>
      <c r="E38" s="69">
        <f>IF(C$29&gt;0,(C38/C$29)*100,0)</f>
        <v>0</v>
      </c>
      <c r="F38" s="63">
        <f>IF(E$5&gt;0,(E38/#REF!)*100,0)</f>
        <v>0</v>
      </c>
      <c r="G38" s="89"/>
      <c r="H38" s="90"/>
      <c r="I38" s="64"/>
      <c r="J38" s="98"/>
      <c r="K38" s="6">
        <f>IF(I$40&gt;0,(I38/I$40)*100,0)</f>
        <v>0</v>
      </c>
    </row>
    <row r="39" spans="1:11" ht="17.25" customHeight="1">
      <c r="A39" s="89"/>
      <c r="B39" s="90"/>
      <c r="C39" s="64"/>
      <c r="D39" s="65"/>
      <c r="E39" s="69">
        <f>IF(C$29&gt;0,(C39/C$29)*100,0)</f>
        <v>0</v>
      </c>
      <c r="F39" s="63">
        <f>IF(E$5&gt;0,(E39/#REF!)*100,0)</f>
        <v>0</v>
      </c>
      <c r="G39" s="89"/>
      <c r="H39" s="90"/>
      <c r="I39" s="64"/>
      <c r="J39" s="98"/>
      <c r="K39" s="6">
        <f>IF(I$40&gt;0,(I39/I$40)*100,0)</f>
        <v>0</v>
      </c>
    </row>
    <row r="40" spans="1:12" s="3" customFormat="1" ht="19.5" customHeight="1" thickBot="1">
      <c r="A40" s="142" t="s">
        <v>46</v>
      </c>
      <c r="B40" s="143"/>
      <c r="C40" s="99">
        <f>SUM(C30:D39)</f>
        <v>1850661619</v>
      </c>
      <c r="D40" s="100"/>
      <c r="E40" s="99">
        <f>IF(C$29&gt;0,(C40/C$29)*100,0)</f>
        <v>100</v>
      </c>
      <c r="F40" s="100">
        <f>IF(E$5&gt;0,(E40/#REF!)*100,0)</f>
        <v>0</v>
      </c>
      <c r="G40" s="140" t="s">
        <v>47</v>
      </c>
      <c r="H40" s="141"/>
      <c r="I40" s="99">
        <f>I29+I35</f>
        <v>1850661619</v>
      </c>
      <c r="J40" s="139"/>
      <c r="K40" s="17">
        <f>IF(I$40&gt;0,(I40/I$40)*100,0)</f>
        <v>100</v>
      </c>
      <c r="L40" s="18"/>
    </row>
    <row r="41" spans="1:11" s="7" customFormat="1" ht="16.5" customHeight="1">
      <c r="A41" s="144" t="s">
        <v>71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</row>
    <row r="42" spans="2:11" ht="16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</row>
    <row r="43" spans="2:11" ht="16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</row>
  </sheetData>
  <sheetProtection/>
  <mergeCells count="144">
    <mergeCell ref="E31:F31"/>
    <mergeCell ref="A41:K41"/>
    <mergeCell ref="G37:H37"/>
    <mergeCell ref="I37:J37"/>
    <mergeCell ref="C38:D38"/>
    <mergeCell ref="C36:D36"/>
    <mergeCell ref="E32:F32"/>
    <mergeCell ref="G35:H35"/>
    <mergeCell ref="G36:H36"/>
    <mergeCell ref="A38:B38"/>
    <mergeCell ref="G39:H39"/>
    <mergeCell ref="G34:H34"/>
    <mergeCell ref="E37:F37"/>
    <mergeCell ref="E34:F34"/>
    <mergeCell ref="C34:D34"/>
    <mergeCell ref="I31:J31"/>
    <mergeCell ref="I36:J36"/>
    <mergeCell ref="A39:B39"/>
    <mergeCell ref="E39:F39"/>
    <mergeCell ref="E38:F38"/>
    <mergeCell ref="A36:B36"/>
    <mergeCell ref="A35:B35"/>
    <mergeCell ref="G31:H31"/>
    <mergeCell ref="A37:B37"/>
    <mergeCell ref="C37:D37"/>
    <mergeCell ref="B43:K43"/>
    <mergeCell ref="C39:D39"/>
    <mergeCell ref="I39:J39"/>
    <mergeCell ref="I40:J40"/>
    <mergeCell ref="B42:K42"/>
    <mergeCell ref="G40:H40"/>
    <mergeCell ref="C40:D40"/>
    <mergeCell ref="A40:B40"/>
    <mergeCell ref="E40:F40"/>
    <mergeCell ref="H8:I8"/>
    <mergeCell ref="H9:I9"/>
    <mergeCell ref="A34:B34"/>
    <mergeCell ref="I34:J34"/>
    <mergeCell ref="C32:D32"/>
    <mergeCell ref="A28:B28"/>
    <mergeCell ref="C28:D28"/>
    <mergeCell ref="A32:B32"/>
    <mergeCell ref="A31:B31"/>
    <mergeCell ref="C31:D31"/>
    <mergeCell ref="F7:G7"/>
    <mergeCell ref="F8:G8"/>
    <mergeCell ref="F19:G19"/>
    <mergeCell ref="F18:G18"/>
    <mergeCell ref="F9:G9"/>
    <mergeCell ref="F16:G16"/>
    <mergeCell ref="F10:G10"/>
    <mergeCell ref="H15:I15"/>
    <mergeCell ref="J18:K18"/>
    <mergeCell ref="J15:K15"/>
    <mergeCell ref="D20:E20"/>
    <mergeCell ref="D18:E18"/>
    <mergeCell ref="D19:E19"/>
    <mergeCell ref="H18:I18"/>
    <mergeCell ref="J7:K7"/>
    <mergeCell ref="H7:I7"/>
    <mergeCell ref="J10:K10"/>
    <mergeCell ref="J11:K11"/>
    <mergeCell ref="J12:K12"/>
    <mergeCell ref="J13:K13"/>
    <mergeCell ref="J14:K14"/>
    <mergeCell ref="H13:I13"/>
    <mergeCell ref="H14:I14"/>
    <mergeCell ref="F17:G17"/>
    <mergeCell ref="H19:I19"/>
    <mergeCell ref="J16:K16"/>
    <mergeCell ref="J8:K8"/>
    <mergeCell ref="J9:K9"/>
    <mergeCell ref="H11:I11"/>
    <mergeCell ref="H12:I12"/>
    <mergeCell ref="H10:I10"/>
    <mergeCell ref="J19:K19"/>
    <mergeCell ref="J17:K17"/>
    <mergeCell ref="H5:I5"/>
    <mergeCell ref="H6:I6"/>
    <mergeCell ref="B1:K1"/>
    <mergeCell ref="B2:K2"/>
    <mergeCell ref="C3:H3"/>
    <mergeCell ref="I3:K3"/>
    <mergeCell ref="A4:C5"/>
    <mergeCell ref="A6:C6"/>
    <mergeCell ref="D9:E9"/>
    <mergeCell ref="D13:E13"/>
    <mergeCell ref="D14:E14"/>
    <mergeCell ref="J5:K5"/>
    <mergeCell ref="D6:E6"/>
    <mergeCell ref="J6:K6"/>
    <mergeCell ref="F4:G5"/>
    <mergeCell ref="H4:K4"/>
    <mergeCell ref="D4:E5"/>
    <mergeCell ref="F6:G6"/>
    <mergeCell ref="D7:E7"/>
    <mergeCell ref="E30:F30"/>
    <mergeCell ref="A18:C18"/>
    <mergeCell ref="F20:G20"/>
    <mergeCell ref="G28:H28"/>
    <mergeCell ref="C27:H27"/>
    <mergeCell ref="E28:F28"/>
    <mergeCell ref="G30:H30"/>
    <mergeCell ref="G29:H29"/>
    <mergeCell ref="D8:E8"/>
    <mergeCell ref="B7:C7"/>
    <mergeCell ref="B8:C8"/>
    <mergeCell ref="A17:C17"/>
    <mergeCell ref="A10:C10"/>
    <mergeCell ref="I29:J29"/>
    <mergeCell ref="I28:J28"/>
    <mergeCell ref="A19:C19"/>
    <mergeCell ref="I38:J38"/>
    <mergeCell ref="H20:I20"/>
    <mergeCell ref="I27:K27"/>
    <mergeCell ref="J20:K20"/>
    <mergeCell ref="G38:H38"/>
    <mergeCell ref="E36:F36"/>
    <mergeCell ref="I30:J30"/>
    <mergeCell ref="B14:C15"/>
    <mergeCell ref="A30:B30"/>
    <mergeCell ref="C29:D29"/>
    <mergeCell ref="E29:F29"/>
    <mergeCell ref="B25:K25"/>
    <mergeCell ref="A20:C20"/>
    <mergeCell ref="D16:E16"/>
    <mergeCell ref="D17:E17"/>
    <mergeCell ref="H16:I16"/>
    <mergeCell ref="H17:I17"/>
    <mergeCell ref="F11:G11"/>
    <mergeCell ref="F12:G12"/>
    <mergeCell ref="F15:G15"/>
    <mergeCell ref="F14:G14"/>
    <mergeCell ref="F13:G13"/>
    <mergeCell ref="I35:J35"/>
    <mergeCell ref="E35:F35"/>
    <mergeCell ref="C35:D35"/>
    <mergeCell ref="D10:E10"/>
    <mergeCell ref="D11:E11"/>
    <mergeCell ref="D12:E12"/>
    <mergeCell ref="D15:E15"/>
    <mergeCell ref="B26:K26"/>
    <mergeCell ref="A29:B29"/>
    <mergeCell ref="C30:D30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user</cp:lastModifiedBy>
  <cp:lastPrinted>2018-04-27T08:09:27Z</cp:lastPrinted>
  <dcterms:created xsi:type="dcterms:W3CDTF">2011-04-19T02:39:36Z</dcterms:created>
  <dcterms:modified xsi:type="dcterms:W3CDTF">2018-04-27T08:09:45Z</dcterms:modified>
  <cp:category/>
  <cp:version/>
  <cp:contentType/>
  <cp:contentStatus/>
</cp:coreProperties>
</file>