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8628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'現流表及平衡表'!$A$1:$K$50</definedName>
    <definedName name="_xlnm.Print_Area" localSheetId="0">'餘絀表及撥補表'!$A$1:$H$49</definedName>
  </definedNames>
  <calcPr fullCalcOnLoad="1"/>
</workbook>
</file>

<file path=xl/sharedStrings.xml><?xml version="1.0" encoding="utf-8"?>
<sst xmlns="http://schemas.openxmlformats.org/spreadsheetml/2006/main" count="94" uniqueCount="79">
  <si>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</si>
  <si>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</si>
  <si>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</si>
  <si>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</si>
  <si>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</si>
  <si>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</si>
  <si>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</si>
  <si>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</si>
  <si>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</si>
  <si>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</si>
  <si>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</si>
  <si>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</si>
  <si>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</si>
  <si>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 xml:space="preserve">  投資活動之淨現金之流入（流出－）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</si>
  <si>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</si>
  <si>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</si>
  <si>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</si>
  <si>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</si>
  <si>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</si>
  <si>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</si>
  <si>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</si>
  <si>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</si>
  <si>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</si>
  <si>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</si>
  <si>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</si>
  <si>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固定資產</t>
  </si>
  <si>
    <t>其他資產</t>
  </si>
  <si>
    <t>淨值</t>
  </si>
  <si>
    <t>基金</t>
  </si>
  <si>
    <t>合                 計</t>
  </si>
  <si>
    <t>合 　　計</t>
  </si>
  <si>
    <t>金額</t>
  </si>
  <si>
    <t>項目</t>
  </si>
  <si>
    <t>本年度決算數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</si>
  <si>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</si>
  <si>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賸餘之部</t>
  </si>
  <si>
    <t>本期賸餘</t>
  </si>
  <si>
    <t>前期未分配賸餘</t>
  </si>
  <si>
    <t>分配之部</t>
  </si>
  <si>
    <t>未分配賸餘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</si>
  <si>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</si>
  <si>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</si>
  <si>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</si>
  <si>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</si>
  <si>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</si>
  <si>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</si>
  <si>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</si>
  <si>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</si>
  <si>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融資活動之現金流量</t>
  </si>
  <si>
    <t xml:space="preserve">  融資活動之淨現金流入(流出－)</t>
  </si>
  <si>
    <t>無形資產</t>
  </si>
  <si>
    <t>其他負債</t>
  </si>
  <si>
    <t>公積</t>
  </si>
  <si>
    <t>國家中山科學研究院收支決算表</t>
  </si>
  <si>
    <t>國家中山科學研究院餘絀撥補決算表</t>
  </si>
  <si>
    <t>國家中山科學研究院現金流量決算表</t>
  </si>
  <si>
    <t>國家中山科學研究院平衡表</t>
  </si>
  <si>
    <t>營利事業所得稅</t>
  </si>
  <si>
    <t>解繳國庫淨額</t>
  </si>
  <si>
    <t>稅後本期賸餘（短絀－）</t>
  </si>
  <si>
    <t>固定資產減少(增加)</t>
  </si>
  <si>
    <t>無形資產減少(增加)</t>
  </si>
  <si>
    <t>其他資產減少(增加)</t>
  </si>
  <si>
    <t>存入保證金增加(減少)</t>
  </si>
  <si>
    <t>賸餘分配款：解繳國庫或其他現金分配</t>
  </si>
  <si>
    <t>長期負債</t>
  </si>
  <si>
    <t>稅前本期賸餘(短絀－)</t>
  </si>
  <si>
    <t>稅後本期賸餘(短絀－)</t>
  </si>
  <si>
    <t>累積餘絀(－)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</si>
  <si>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>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</si>
  <si>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>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</si>
  <si>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t>逸光幼兒園併入產生之累計賸餘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</si>
  <si>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</si>
  <si>
    <t>取得採權益法之投資</t>
  </si>
  <si>
    <t>逸光幼兒園併入產生之現金流入</t>
  </si>
  <si>
    <t>其他融資活動增加(減少-)</t>
  </si>
  <si>
    <r>
      <t xml:space="preserve">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</si>
  <si>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基金及投資</t>
  </si>
  <si>
    <t>註：信託代理與保證資產（負債）性質科目，本年度決算核定數為18,024,712,070.39元。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</si>
</sst>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</numFmts>
  <fonts count="39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9"/>
      <name val="新細明體"/>
      <family val="1"/>
    </font>
    <font>
      <sz val="12"/>
      <color indexed="9"/>
      <name val="標楷體"/>
      <family val="4"/>
    </font>
    <font>
      <sz val="10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4" fillId="0" borderId="12" xfId="0" applyFont="1" applyBorder="1" applyAlignment="1" applyProtection="1">
      <alignment horizontal="left" vertical="center"/>
      <protection locked="0"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77" fontId="11" fillId="0" borderId="15" xfId="0" applyNumberFormat="1" applyFont="1" applyBorder="1" applyAlignment="1" applyProtection="1">
      <alignment horizontal="left" vertical="center"/>
      <protection locked="0"/>
    </xf>
    <xf numFmtId="177" fontId="11" fillId="0" borderId="15" xfId="0" applyNumberFormat="1" applyFont="1" applyBorder="1" applyAlignment="1" applyProtection="1">
      <alignment horizontal="center" vertical="center"/>
      <protection locked="0"/>
    </xf>
    <xf numFmtId="177" fontId="11" fillId="0" borderId="15" xfId="0" applyNumberFormat="1" applyFont="1" applyBorder="1" applyAlignment="1" applyProtection="1">
      <alignment horizontal="right" vertical="center"/>
      <protection/>
    </xf>
    <xf numFmtId="177" fontId="11" fillId="0" borderId="15" xfId="0" applyNumberFormat="1" applyFont="1" applyBorder="1" applyAlignment="1" applyProtection="1">
      <alignment horizontal="center" vertical="center"/>
      <protection/>
    </xf>
    <xf numFmtId="176" fontId="11" fillId="0" borderId="16" xfId="0" applyNumberFormat="1" applyFont="1" applyBorder="1" applyAlignment="1" applyProtection="1">
      <alignment horizontal="right" vertical="center" readingOrder="2"/>
      <protection/>
    </xf>
    <xf numFmtId="177" fontId="9" fillId="0" borderId="17" xfId="0" applyNumberFormat="1" applyFont="1" applyBorder="1" applyAlignment="1" applyProtection="1">
      <alignment vertical="center"/>
      <protection/>
    </xf>
    <xf numFmtId="177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vertical="center" readingOrder="2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 indent="1"/>
    </xf>
    <xf numFmtId="177" fontId="9" fillId="0" borderId="18" xfId="0" applyNumberFormat="1" applyFont="1" applyFill="1" applyBorder="1" applyAlignment="1" applyProtection="1">
      <alignment vertical="center"/>
      <protection/>
    </xf>
    <xf numFmtId="177" fontId="9" fillId="0" borderId="18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vertical="center" readingOrder="2"/>
      <protection/>
    </xf>
    <xf numFmtId="176" fontId="17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vertical="center" readingOrder="2"/>
      <protection/>
    </xf>
    <xf numFmtId="178" fontId="11" fillId="0" borderId="16" xfId="0" applyNumberFormat="1" applyFont="1" applyFill="1" applyBorder="1" applyAlignment="1" applyProtection="1">
      <alignment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77" fontId="9" fillId="0" borderId="15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vertical="center" readingOrder="2"/>
      <protection/>
    </xf>
    <xf numFmtId="176" fontId="9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49" fontId="14" fillId="0" borderId="12" xfId="0" applyNumberFormat="1" applyFont="1" applyFill="1" applyBorder="1" applyAlignment="1" applyProtection="1">
      <alignment horizontal="left" vertical="center" readingOrder="1"/>
      <protection locked="0"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177" fontId="11" fillId="0" borderId="15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9" fillId="0" borderId="15" xfId="0" applyNumberFormat="1" applyFont="1" applyFill="1" applyBorder="1" applyAlignment="1" applyProtection="1">
      <alignment horizontal="left" vertical="center"/>
      <protection locked="0"/>
    </xf>
    <xf numFmtId="177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177" fontId="19" fillId="0" borderId="15" xfId="0" applyNumberFormat="1" applyFont="1" applyFill="1" applyBorder="1" applyAlignment="1" applyProtection="1">
      <alignment vertical="center" readingOrder="2"/>
      <protection/>
    </xf>
    <xf numFmtId="177" fontId="16" fillId="0" borderId="15" xfId="0" applyNumberFormat="1" applyFont="1" applyFill="1" applyBorder="1" applyAlignment="1" applyProtection="1">
      <alignment vertical="center" readingOrder="2"/>
      <protection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177" fontId="19" fillId="0" borderId="15" xfId="0" applyNumberFormat="1" applyFont="1" applyFill="1" applyBorder="1" applyAlignment="1" applyProtection="1">
      <alignment vertical="center"/>
      <protection/>
    </xf>
    <xf numFmtId="176" fontId="19" fillId="0" borderId="16" xfId="0" applyNumberFormat="1" applyFont="1" applyFill="1" applyBorder="1" applyAlignment="1" applyProtection="1">
      <alignment vertical="center" readingOrder="2"/>
      <protection/>
    </xf>
    <xf numFmtId="0" fontId="37" fillId="0" borderId="0" xfId="0" applyFont="1" applyAlignment="1">
      <alignment vertical="center"/>
    </xf>
    <xf numFmtId="0" fontId="36" fillId="0" borderId="0" xfId="0" applyFont="1" applyFill="1" applyBorder="1" applyAlignment="1" applyProtection="1">
      <alignment horizontal="left" vertical="center"/>
      <protection/>
    </xf>
    <xf numFmtId="0" fontId="38" fillId="0" borderId="12" xfId="0" applyFont="1" applyFill="1" applyBorder="1" applyAlignment="1" applyProtection="1">
      <alignment horizontal="left" vertical="center"/>
      <protection locked="0"/>
    </xf>
    <xf numFmtId="177" fontId="16" fillId="0" borderId="15" xfId="0" applyNumberFormat="1" applyFont="1" applyFill="1" applyBorder="1" applyAlignment="1" applyProtection="1">
      <alignment vertical="center"/>
      <protection locked="0"/>
    </xf>
    <xf numFmtId="177" fontId="16" fillId="0" borderId="15" xfId="0" applyNumberFormat="1" applyFont="1" applyFill="1" applyBorder="1" applyAlignment="1" applyProtection="1">
      <alignment vertical="center"/>
      <protection/>
    </xf>
    <xf numFmtId="176" fontId="16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36" fillId="0" borderId="12" xfId="0" applyFont="1" applyFill="1" applyBorder="1" applyAlignment="1" applyProtection="1">
      <alignment horizontal="left" vertical="center"/>
      <protection locked="0"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Fill="1" applyBorder="1" applyAlignment="1" applyProtection="1">
      <alignment horizontal="distributed" vertical="center" indent="1"/>
      <protection/>
    </xf>
    <xf numFmtId="177" fontId="9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21" xfId="0" applyFont="1" applyBorder="1" applyAlignment="1" applyProtection="1">
      <alignment horizontal="distributed" vertical="center" indent="1"/>
      <protection/>
    </xf>
    <xf numFmtId="0" fontId="5" fillId="0" borderId="22" xfId="0" applyFont="1" applyBorder="1" applyAlignment="1" applyProtection="1">
      <alignment horizontal="distributed" vertical="center" wrapText="1" indent="1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7" fontId="9" fillId="0" borderId="23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distributed" vertical="center" indent="1"/>
      <protection locked="0"/>
    </xf>
    <xf numFmtId="0" fontId="13" fillId="0" borderId="12" xfId="0" applyFont="1" applyFill="1" applyBorder="1" applyAlignment="1" applyProtection="1">
      <alignment horizontal="distributed" vertical="center" indent="1"/>
      <protection locked="0"/>
    </xf>
    <xf numFmtId="0" fontId="5" fillId="0" borderId="25" xfId="0" applyFont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distributed" vertical="center" indent="1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7" fillId="0" borderId="26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29" xfId="0" applyFont="1" applyBorder="1" applyAlignment="1" applyProtection="1">
      <alignment horizontal="distributed" vertical="center" indent="1"/>
      <protection/>
    </xf>
    <xf numFmtId="0" fontId="5" fillId="0" borderId="30" xfId="0" applyFont="1" applyBorder="1" applyAlignment="1" applyProtection="1">
      <alignment horizontal="distributed" vertical="center" indent="1"/>
      <protection/>
    </xf>
    <xf numFmtId="0" fontId="5" fillId="0" borderId="31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36" fillId="0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0" fillId="0" borderId="25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176" fontId="18" fillId="0" borderId="16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6" xfId="0" applyFont="1" applyBorder="1" applyAlignment="1" applyProtection="1">
      <alignment horizontal="center" vertical="top"/>
      <protection locked="0"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3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35" xfId="0" applyNumberFormat="1" applyFont="1" applyFill="1" applyBorder="1" applyAlignment="1" applyProtection="1">
      <alignment horizontal="right" vertical="center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distributed" vertical="center" indent="1"/>
      <protection/>
    </xf>
    <xf numFmtId="0" fontId="13" fillId="0" borderId="32" xfId="0" applyFont="1" applyFill="1" applyBorder="1" applyAlignment="1" applyProtection="1">
      <alignment horizontal="distributed" vertical="center" indent="1"/>
      <protection/>
    </xf>
    <xf numFmtId="177" fontId="9" fillId="0" borderId="26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left" vertical="center" wrapText="1"/>
      <protection locked="0"/>
    </xf>
    <xf numFmtId="0" fontId="14" fillId="0" borderId="37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37">
      <selection activeCell="G53" sqref="G53"/>
    </sheetView>
  </sheetViews>
  <sheetFormatPr defaultColWidth="9.00390625" defaultRowHeight="16.5"/>
  <cols>
    <col min="1" max="1" width="1.4921875" style="6" customWidth="1"/>
    <col min="2" max="2" width="20.875" style="6" customWidth="1"/>
    <col min="3" max="3" width="14.625" style="6" customWidth="1"/>
    <col min="4" max="4" width="7.375" style="6" customWidth="1"/>
    <col min="5" max="5" width="14.625" style="6" customWidth="1"/>
    <col min="6" max="6" width="7.375" style="6" customWidth="1"/>
    <col min="7" max="7" width="14.625" style="6" customWidth="1"/>
    <col min="8" max="8" width="8.625" style="6" customWidth="1"/>
    <col min="9" max="16384" width="9.00390625" style="6" customWidth="1"/>
  </cols>
  <sheetData>
    <row r="1" spans="1:8" s="1" customFormat="1" ht="27" customHeight="1">
      <c r="A1" s="113" t="s">
        <v>53</v>
      </c>
      <c r="B1" s="113"/>
      <c r="C1" s="113"/>
      <c r="D1" s="113"/>
      <c r="E1" s="113"/>
      <c r="F1" s="113"/>
      <c r="G1" s="113"/>
      <c r="H1" s="113"/>
    </row>
    <row r="2" spans="2:8" s="1" customFormat="1" ht="18" customHeight="1">
      <c r="B2" s="95"/>
      <c r="C2" s="95"/>
      <c r="D2" s="95"/>
      <c r="E2" s="95"/>
      <c r="F2" s="95"/>
      <c r="G2" s="95"/>
      <c r="H2" s="95"/>
    </row>
    <row r="3" spans="1:8" s="3" customFormat="1" ht="19.5" customHeight="1" thickBot="1">
      <c r="A3" s="1"/>
      <c r="B3" s="2"/>
      <c r="C3" s="100" t="s">
        <v>69</v>
      </c>
      <c r="D3" s="100"/>
      <c r="E3" s="100"/>
      <c r="F3" s="100"/>
      <c r="G3" s="100"/>
      <c r="H3" s="100"/>
    </row>
    <row r="4" spans="1:8" s="3" customFormat="1" ht="17.25" customHeight="1">
      <c r="A4" s="101" t="s">
        <v>3</v>
      </c>
      <c r="B4" s="102"/>
      <c r="C4" s="98" t="s">
        <v>40</v>
      </c>
      <c r="D4" s="98"/>
      <c r="E4" s="98" t="s">
        <v>5</v>
      </c>
      <c r="F4" s="98"/>
      <c r="G4" s="98" t="s">
        <v>7</v>
      </c>
      <c r="H4" s="99"/>
    </row>
    <row r="5" spans="1:8" s="3" customFormat="1" ht="17.25" customHeight="1">
      <c r="A5" s="103"/>
      <c r="B5" s="104"/>
      <c r="C5" s="13" t="s">
        <v>31</v>
      </c>
      <c r="D5" s="14" t="s">
        <v>1</v>
      </c>
      <c r="E5" s="13" t="s">
        <v>31</v>
      </c>
      <c r="F5" s="14" t="s">
        <v>1</v>
      </c>
      <c r="G5" s="13" t="s">
        <v>31</v>
      </c>
      <c r="H5" s="4" t="s">
        <v>1</v>
      </c>
    </row>
    <row r="6" spans="1:8" s="5" customFormat="1" ht="15" customHeight="1">
      <c r="A6" s="109" t="s">
        <v>42</v>
      </c>
      <c r="B6" s="110"/>
      <c r="C6" s="26">
        <f>C7+C8</f>
        <v>29613559000</v>
      </c>
      <c r="D6" s="27">
        <f aca="true" t="shared" si="0" ref="D6:D14">C6/$C$6*100</f>
        <v>100</v>
      </c>
      <c r="E6" s="26">
        <f>E7+E8</f>
        <v>27141705654.99</v>
      </c>
      <c r="F6" s="27">
        <f aca="true" t="shared" si="1" ref="F6:F12">E6/$E$6*100</f>
        <v>100</v>
      </c>
      <c r="G6" s="26">
        <f>G7+G8</f>
        <v>-2471853345.009999</v>
      </c>
      <c r="H6" s="32">
        <f>IF(C6=0,0,ABS(G6/C6*100))</f>
        <v>8.34703233410749</v>
      </c>
    </row>
    <row r="7" spans="1:8" ht="15" customHeight="1">
      <c r="A7" s="28"/>
      <c r="B7" s="29" t="s">
        <v>44</v>
      </c>
      <c r="C7" s="30">
        <v>29526178000</v>
      </c>
      <c r="D7" s="31">
        <f t="shared" si="0"/>
        <v>99.7049290833297</v>
      </c>
      <c r="E7" s="33">
        <v>26905833439.47</v>
      </c>
      <c r="F7" s="31">
        <f t="shared" si="1"/>
        <v>99.13096023323563</v>
      </c>
      <c r="G7" s="34">
        <f>E7-C7</f>
        <v>-2620344560.529999</v>
      </c>
      <c r="H7" s="35">
        <f>IF(C7=0,0,ABS(G7/C7*100))</f>
        <v>8.874648661028864</v>
      </c>
    </row>
    <row r="8" spans="1:8" ht="15" customHeight="1">
      <c r="A8" s="28"/>
      <c r="B8" s="29" t="s">
        <v>45</v>
      </c>
      <c r="C8" s="30">
        <v>87381000</v>
      </c>
      <c r="D8" s="31">
        <f t="shared" si="0"/>
        <v>0.29507091667029955</v>
      </c>
      <c r="E8" s="33">
        <v>235872215.52</v>
      </c>
      <c r="F8" s="31">
        <f t="shared" si="1"/>
        <v>0.8690397667643814</v>
      </c>
      <c r="G8" s="34">
        <f>E8-C8</f>
        <v>148491215.52</v>
      </c>
      <c r="H8" s="36">
        <f>IF(C8=0,0,ABS(G8/C8*100))</f>
        <v>169.93535839599</v>
      </c>
    </row>
    <row r="9" spans="1:8" s="5" customFormat="1" ht="15" customHeight="1">
      <c r="A9" s="96" t="s">
        <v>43</v>
      </c>
      <c r="B9" s="97"/>
      <c r="C9" s="39">
        <f>C10+C11</f>
        <v>29325086000</v>
      </c>
      <c r="D9" s="40">
        <f t="shared" si="0"/>
        <v>99.025875275579</v>
      </c>
      <c r="E9" s="39">
        <f>SUM(E10:E11)</f>
        <v>25424546249.27</v>
      </c>
      <c r="F9" s="40">
        <f t="shared" si="1"/>
        <v>93.67335484531606</v>
      </c>
      <c r="G9" s="39">
        <f>SUM(G10:G11)</f>
        <v>-3900539750.73</v>
      </c>
      <c r="H9" s="41">
        <f aca="true" t="shared" si="2" ref="H9:H14">IF(C9=0,0,ABS(G9/C9*100))</f>
        <v>13.301034311476528</v>
      </c>
    </row>
    <row r="10" spans="1:8" ht="15" customHeight="1">
      <c r="A10" s="28"/>
      <c r="B10" s="29" t="s">
        <v>46</v>
      </c>
      <c r="C10" s="30">
        <v>29319601000</v>
      </c>
      <c r="D10" s="31">
        <f t="shared" si="0"/>
        <v>99.00735335459004</v>
      </c>
      <c r="E10" s="33">
        <v>25396045084.75</v>
      </c>
      <c r="F10" s="31">
        <f t="shared" si="1"/>
        <v>93.56834610016831</v>
      </c>
      <c r="G10" s="34">
        <f>E10-C10</f>
        <v>-3923555915.25</v>
      </c>
      <c r="H10" s="35">
        <f t="shared" si="2"/>
        <v>13.382023565907325</v>
      </c>
    </row>
    <row r="11" spans="1:8" ht="15" customHeight="1">
      <c r="A11" s="28"/>
      <c r="B11" s="29" t="s">
        <v>47</v>
      </c>
      <c r="C11" s="30">
        <v>5485000</v>
      </c>
      <c r="D11" s="31">
        <f t="shared" si="0"/>
        <v>0.018521920988963197</v>
      </c>
      <c r="E11" s="33">
        <v>28501164.52</v>
      </c>
      <c r="F11" s="31">
        <f t="shared" si="1"/>
        <v>0.10500874514774669</v>
      </c>
      <c r="G11" s="34">
        <f>E11-C11</f>
        <v>23016164.52</v>
      </c>
      <c r="H11" s="35">
        <f t="shared" si="2"/>
        <v>419.620137101185</v>
      </c>
    </row>
    <row r="12" spans="1:8" ht="15" customHeight="1">
      <c r="A12" s="96" t="s">
        <v>66</v>
      </c>
      <c r="B12" s="97"/>
      <c r="C12" s="39">
        <f>C6-C9</f>
        <v>288473000</v>
      </c>
      <c r="D12" s="40">
        <f t="shared" si="0"/>
        <v>0.9741247244209992</v>
      </c>
      <c r="E12" s="39">
        <f>E6-E9</f>
        <v>1717159405.7200012</v>
      </c>
      <c r="F12" s="40">
        <f t="shared" si="1"/>
        <v>6.326645154683938</v>
      </c>
      <c r="G12" s="39">
        <f>G6-G9</f>
        <v>1428686405.7200012</v>
      </c>
      <c r="H12" s="41">
        <f>IF(C12=0,0,ABS(G12/C12*100))</f>
        <v>495.2582757207784</v>
      </c>
    </row>
    <row r="13" spans="1:8" ht="15" customHeight="1">
      <c r="A13" s="96" t="s">
        <v>57</v>
      </c>
      <c r="B13" s="97"/>
      <c r="C13" s="57">
        <v>0</v>
      </c>
      <c r="D13" s="40">
        <f t="shared" si="0"/>
        <v>0</v>
      </c>
      <c r="E13" s="58">
        <v>48191639</v>
      </c>
      <c r="F13" s="40">
        <f>E13/$E$6*100</f>
        <v>0.17755567617077878</v>
      </c>
      <c r="G13" s="39">
        <f>E13-C13</f>
        <v>48191639</v>
      </c>
      <c r="H13" s="41">
        <f>IF(C13=0,0,ABS(G13/C13*100))</f>
        <v>0</v>
      </c>
    </row>
    <row r="14" spans="1:8" s="5" customFormat="1" ht="15" customHeight="1">
      <c r="A14" s="96" t="s">
        <v>67</v>
      </c>
      <c r="B14" s="97"/>
      <c r="C14" s="39">
        <f>C12-C13</f>
        <v>288473000</v>
      </c>
      <c r="D14" s="40">
        <f t="shared" si="0"/>
        <v>0.9741247244209992</v>
      </c>
      <c r="E14" s="39">
        <f>E12-E13</f>
        <v>1668967766.7200012</v>
      </c>
      <c r="F14" s="40">
        <f>E14/$E$6*100</f>
        <v>6.149089478513159</v>
      </c>
      <c r="G14" s="39">
        <f>E14-C14</f>
        <v>1380494766.7200012</v>
      </c>
      <c r="H14" s="41">
        <f t="shared" si="2"/>
        <v>478.55250464341594</v>
      </c>
    </row>
    <row r="15" spans="1:8" s="5" customFormat="1" ht="15" customHeight="1">
      <c r="A15" s="96"/>
      <c r="B15" s="97"/>
      <c r="C15" s="39"/>
      <c r="D15" s="39"/>
      <c r="E15" s="39"/>
      <c r="F15" s="39"/>
      <c r="G15" s="42"/>
      <c r="H15" s="41"/>
    </row>
    <row r="16" spans="1:8" s="5" customFormat="1" ht="15" customHeight="1">
      <c r="A16" s="37"/>
      <c r="B16" s="38"/>
      <c r="C16" s="39"/>
      <c r="D16" s="39"/>
      <c r="E16" s="39"/>
      <c r="F16" s="39"/>
      <c r="G16" s="42"/>
      <c r="H16" s="41"/>
    </row>
    <row r="17" spans="1:8" s="5" customFormat="1" ht="15" customHeight="1">
      <c r="A17" s="37"/>
      <c r="B17" s="38"/>
      <c r="C17" s="39"/>
      <c r="D17" s="39"/>
      <c r="E17" s="39"/>
      <c r="F17" s="39"/>
      <c r="G17" s="42"/>
      <c r="H17" s="41"/>
    </row>
    <row r="18" spans="1:8" s="5" customFormat="1" ht="15" customHeight="1">
      <c r="A18" s="37"/>
      <c r="B18" s="38"/>
      <c r="C18" s="39"/>
      <c r="D18" s="39"/>
      <c r="E18" s="39"/>
      <c r="F18" s="39"/>
      <c r="G18" s="42"/>
      <c r="H18" s="41"/>
    </row>
    <row r="19" spans="1:8" s="5" customFormat="1" ht="15" customHeight="1">
      <c r="A19" s="37"/>
      <c r="B19" s="38"/>
      <c r="C19" s="39"/>
      <c r="D19" s="39"/>
      <c r="E19" s="39"/>
      <c r="F19" s="39"/>
      <c r="G19" s="42"/>
      <c r="H19" s="41"/>
    </row>
    <row r="20" spans="1:8" s="5" customFormat="1" ht="15" customHeight="1">
      <c r="A20" s="37"/>
      <c r="B20" s="38"/>
      <c r="C20" s="39"/>
      <c r="D20" s="39"/>
      <c r="E20" s="39"/>
      <c r="F20" s="39"/>
      <c r="G20" s="42"/>
      <c r="H20" s="41"/>
    </row>
    <row r="21" spans="1:8" s="5" customFormat="1" ht="15" customHeight="1">
      <c r="A21" s="37"/>
      <c r="B21" s="38"/>
      <c r="C21" s="39"/>
      <c r="D21" s="39"/>
      <c r="E21" s="39"/>
      <c r="F21" s="39"/>
      <c r="G21" s="42"/>
      <c r="H21" s="41"/>
    </row>
    <row r="22" spans="1:8" ht="15" customHeight="1">
      <c r="A22" s="15"/>
      <c r="B22" s="9"/>
      <c r="C22" s="16"/>
      <c r="D22" s="19">
        <v>0</v>
      </c>
      <c r="E22" s="17"/>
      <c r="F22" s="19">
        <v>0</v>
      </c>
      <c r="G22" s="18">
        <v>0</v>
      </c>
      <c r="H22" s="20">
        <v>0</v>
      </c>
    </row>
    <row r="23" spans="1:8" ht="15" customHeight="1">
      <c r="A23" s="15"/>
      <c r="B23" s="9"/>
      <c r="C23" s="16"/>
      <c r="D23" s="19">
        <v>0</v>
      </c>
      <c r="E23" s="17"/>
      <c r="F23" s="19">
        <v>0</v>
      </c>
      <c r="G23" s="18">
        <v>0</v>
      </c>
      <c r="H23" s="20"/>
    </row>
    <row r="24" spans="1:8" s="5" customFormat="1" ht="15" customHeight="1" thickBot="1">
      <c r="A24" s="107"/>
      <c r="B24" s="108"/>
      <c r="C24" s="21"/>
      <c r="D24" s="21"/>
      <c r="E24" s="21"/>
      <c r="F24" s="21"/>
      <c r="G24" s="22"/>
      <c r="H24" s="23"/>
    </row>
    <row r="25" spans="1:8" ht="15" customHeight="1">
      <c r="A25" s="5"/>
      <c r="B25" s="106"/>
      <c r="C25" s="106"/>
      <c r="D25" s="106"/>
      <c r="E25" s="106"/>
      <c r="F25" s="106"/>
      <c r="G25" s="106"/>
      <c r="H25" s="106"/>
    </row>
    <row r="26" spans="2:8" ht="15" customHeight="1">
      <c r="B26" s="105"/>
      <c r="C26" s="105"/>
      <c r="D26" s="105"/>
      <c r="E26" s="105"/>
      <c r="F26" s="105"/>
      <c r="G26" s="105"/>
      <c r="H26" s="105"/>
    </row>
    <row r="27" ht="15" customHeight="1"/>
    <row r="28" ht="15" customHeight="1"/>
    <row r="29" spans="1:8" s="1" customFormat="1" ht="27" customHeight="1">
      <c r="A29" s="113" t="s">
        <v>54</v>
      </c>
      <c r="B29" s="113"/>
      <c r="C29" s="113"/>
      <c r="D29" s="113"/>
      <c r="E29" s="113"/>
      <c r="F29" s="113"/>
      <c r="G29" s="113"/>
      <c r="H29" s="113"/>
    </row>
    <row r="30" spans="2:8" s="1" customFormat="1" ht="18" customHeight="1">
      <c r="B30" s="95"/>
      <c r="C30" s="95"/>
      <c r="D30" s="95"/>
      <c r="E30" s="95"/>
      <c r="F30" s="95"/>
      <c r="G30" s="95"/>
      <c r="H30" s="95"/>
    </row>
    <row r="31" spans="1:8" s="3" customFormat="1" ht="19.5" customHeight="1" thickBot="1">
      <c r="A31" s="1"/>
      <c r="B31" s="2"/>
      <c r="C31" s="100" t="s">
        <v>70</v>
      </c>
      <c r="D31" s="100"/>
      <c r="E31" s="100"/>
      <c r="F31" s="100"/>
      <c r="G31" s="100"/>
      <c r="H31" s="100"/>
    </row>
    <row r="32" spans="1:8" s="3" customFormat="1" ht="17.25" customHeight="1">
      <c r="A32" s="101" t="s">
        <v>32</v>
      </c>
      <c r="B32" s="102"/>
      <c r="C32" s="98" t="s">
        <v>40</v>
      </c>
      <c r="D32" s="98"/>
      <c r="E32" s="98" t="s">
        <v>33</v>
      </c>
      <c r="F32" s="98"/>
      <c r="G32" s="98" t="s">
        <v>34</v>
      </c>
      <c r="H32" s="99"/>
    </row>
    <row r="33" spans="1:8" s="3" customFormat="1" ht="17.25" customHeight="1">
      <c r="A33" s="103"/>
      <c r="B33" s="104"/>
      <c r="C33" s="13" t="s">
        <v>31</v>
      </c>
      <c r="D33" s="14" t="s">
        <v>1</v>
      </c>
      <c r="E33" s="13" t="s">
        <v>31</v>
      </c>
      <c r="F33" s="14" t="s">
        <v>1</v>
      </c>
      <c r="G33" s="13" t="s">
        <v>31</v>
      </c>
      <c r="H33" s="4" t="s">
        <v>1</v>
      </c>
    </row>
    <row r="34" spans="1:8" s="5" customFormat="1" ht="15" customHeight="1">
      <c r="A34" s="109" t="s">
        <v>35</v>
      </c>
      <c r="B34" s="110"/>
      <c r="C34" s="26">
        <f>C35+C36</f>
        <v>1034015000</v>
      </c>
      <c r="D34" s="27">
        <f aca="true" t="shared" si="3" ref="D34:D40">C34/$C$34*100</f>
        <v>100</v>
      </c>
      <c r="E34" s="26">
        <f>E35+E36+E37</f>
        <v>2737071355.19</v>
      </c>
      <c r="F34" s="27">
        <f aca="true" t="shared" si="4" ref="F34:F40">E34/$E$34*100</f>
        <v>100</v>
      </c>
      <c r="G34" s="26">
        <f>G35+G36+G37</f>
        <v>1703056355.19</v>
      </c>
      <c r="H34" s="49">
        <f aca="true" t="shared" si="5" ref="H34:H40">IF(C34=0,0,ABS(G34/C34*100))</f>
        <v>164.7032543231965</v>
      </c>
    </row>
    <row r="35" spans="1:9" s="5" customFormat="1" ht="15" customHeight="1">
      <c r="A35" s="44"/>
      <c r="B35" s="45" t="s">
        <v>36</v>
      </c>
      <c r="C35" s="30">
        <v>288473000</v>
      </c>
      <c r="D35" s="31">
        <f t="shared" si="3"/>
        <v>27.89833803184673</v>
      </c>
      <c r="E35" s="33">
        <v>1668967766.72</v>
      </c>
      <c r="F35" s="31">
        <f t="shared" si="4"/>
        <v>60.97640690131533</v>
      </c>
      <c r="G35" s="48">
        <f>E35-C35</f>
        <v>1380494766.72</v>
      </c>
      <c r="H35" s="35">
        <f t="shared" si="5"/>
        <v>478.5525046434155</v>
      </c>
      <c r="I35" s="25"/>
    </row>
    <row r="36" spans="1:8" ht="15" customHeight="1">
      <c r="A36" s="44"/>
      <c r="B36" s="29" t="s">
        <v>37</v>
      </c>
      <c r="C36" s="30">
        <v>745542000</v>
      </c>
      <c r="D36" s="31">
        <f t="shared" si="3"/>
        <v>72.10166196815327</v>
      </c>
      <c r="E36" s="33">
        <v>1060693983.47</v>
      </c>
      <c r="F36" s="31">
        <f t="shared" si="4"/>
        <v>38.7528802074789</v>
      </c>
      <c r="G36" s="48">
        <f>E36-C36</f>
        <v>315151983.47</v>
      </c>
      <c r="H36" s="35">
        <f t="shared" si="5"/>
        <v>42.27152641568148</v>
      </c>
    </row>
    <row r="37" spans="1:8" ht="30" customHeight="1">
      <c r="A37" s="44"/>
      <c r="B37" s="62" t="s">
        <v>71</v>
      </c>
      <c r="C37" s="30">
        <v>0</v>
      </c>
      <c r="D37" s="31">
        <f t="shared" si="3"/>
        <v>0</v>
      </c>
      <c r="E37" s="33">
        <v>7409605</v>
      </c>
      <c r="F37" s="31">
        <f t="shared" si="4"/>
        <v>0.2707128912057773</v>
      </c>
      <c r="G37" s="48">
        <f>E37-C37</f>
        <v>7409605</v>
      </c>
      <c r="H37" s="35">
        <f t="shared" si="5"/>
        <v>0</v>
      </c>
    </row>
    <row r="38" spans="1:8" s="5" customFormat="1" ht="15" customHeight="1">
      <c r="A38" s="96" t="s">
        <v>38</v>
      </c>
      <c r="B38" s="97"/>
      <c r="C38" s="39">
        <f>C39</f>
        <v>28847000</v>
      </c>
      <c r="D38" s="40">
        <f t="shared" si="3"/>
        <v>2.789804790065908</v>
      </c>
      <c r="E38" s="39">
        <f>E39</f>
        <v>166896777</v>
      </c>
      <c r="F38" s="40">
        <f t="shared" si="4"/>
        <v>6.097640702115144</v>
      </c>
      <c r="G38" s="39">
        <f>E38-C38</f>
        <v>138049777</v>
      </c>
      <c r="H38" s="41">
        <f t="shared" si="5"/>
        <v>478.5585225500052</v>
      </c>
    </row>
    <row r="39" spans="1:8" ht="15" customHeight="1">
      <c r="A39" s="46"/>
      <c r="B39" s="29" t="s">
        <v>58</v>
      </c>
      <c r="C39" s="30">
        <v>28847000</v>
      </c>
      <c r="D39" s="31">
        <f t="shared" si="3"/>
        <v>2.789804790065908</v>
      </c>
      <c r="E39" s="33">
        <v>166896777</v>
      </c>
      <c r="F39" s="31">
        <f t="shared" si="4"/>
        <v>6.097640702115144</v>
      </c>
      <c r="G39" s="48">
        <f>E39-C39</f>
        <v>138049777</v>
      </c>
      <c r="H39" s="35">
        <f t="shared" si="5"/>
        <v>478.5585225500052</v>
      </c>
    </row>
    <row r="40" spans="1:8" s="59" customFormat="1" ht="15" customHeight="1">
      <c r="A40" s="96" t="s">
        <v>39</v>
      </c>
      <c r="B40" s="97"/>
      <c r="C40" s="39">
        <f>C34-C38</f>
        <v>1005168000</v>
      </c>
      <c r="D40" s="40">
        <f t="shared" si="3"/>
        <v>97.21019520993408</v>
      </c>
      <c r="E40" s="39">
        <f>E34-E38</f>
        <v>2570174578.19</v>
      </c>
      <c r="F40" s="40">
        <f t="shared" si="4"/>
        <v>93.90235929788486</v>
      </c>
      <c r="G40" s="39">
        <f>G34-G38</f>
        <v>1565006578.19</v>
      </c>
      <c r="H40" s="41">
        <f t="shared" si="5"/>
        <v>155.69602078359043</v>
      </c>
    </row>
    <row r="41" spans="1:8" s="65" customFormat="1" ht="15" customHeight="1">
      <c r="A41" s="111"/>
      <c r="B41" s="112"/>
      <c r="C41" s="63"/>
      <c r="D41" s="60"/>
      <c r="E41" s="63"/>
      <c r="F41" s="63"/>
      <c r="G41" s="63"/>
      <c r="H41" s="64"/>
    </row>
    <row r="42" spans="1:8" s="65" customFormat="1" ht="15" customHeight="1">
      <c r="A42" s="76"/>
      <c r="B42" s="77"/>
      <c r="C42" s="63"/>
      <c r="D42" s="60"/>
      <c r="E42" s="63"/>
      <c r="F42" s="63"/>
      <c r="G42" s="63"/>
      <c r="H42" s="64"/>
    </row>
    <row r="43" spans="1:8" s="65" customFormat="1" ht="15" customHeight="1">
      <c r="A43" s="76"/>
      <c r="B43" s="77"/>
      <c r="C43" s="63"/>
      <c r="D43" s="60"/>
      <c r="E43" s="63"/>
      <c r="F43" s="63"/>
      <c r="G43" s="63"/>
      <c r="H43" s="64"/>
    </row>
    <row r="44" spans="1:8" s="65" customFormat="1" ht="15" customHeight="1">
      <c r="A44" s="66"/>
      <c r="B44" s="67"/>
      <c r="C44" s="68"/>
      <c r="D44" s="61"/>
      <c r="E44" s="68"/>
      <c r="F44" s="69"/>
      <c r="G44" s="69"/>
      <c r="H44" s="70"/>
    </row>
    <row r="45" spans="1:8" s="65" customFormat="1" ht="15" customHeight="1">
      <c r="A45" s="66"/>
      <c r="B45" s="67"/>
      <c r="C45" s="68"/>
      <c r="D45" s="61"/>
      <c r="E45" s="68"/>
      <c r="F45" s="69"/>
      <c r="G45" s="69"/>
      <c r="H45" s="70"/>
    </row>
    <row r="46" spans="1:8" s="65" customFormat="1" ht="15" customHeight="1">
      <c r="A46" s="111"/>
      <c r="B46" s="112"/>
      <c r="C46" s="63"/>
      <c r="D46" s="60"/>
      <c r="E46" s="63"/>
      <c r="F46" s="63"/>
      <c r="G46" s="63"/>
      <c r="H46" s="64"/>
    </row>
    <row r="47" spans="1:8" s="12" customFormat="1" ht="15" customHeight="1">
      <c r="A47" s="47"/>
      <c r="B47" s="29"/>
      <c r="C47" s="30"/>
      <c r="D47" s="43"/>
      <c r="E47" s="17"/>
      <c r="F47" s="19"/>
      <c r="G47" s="24"/>
      <c r="H47" s="20"/>
    </row>
    <row r="48" spans="1:8" s="12" customFormat="1" ht="15" customHeight="1">
      <c r="A48" s="47"/>
      <c r="B48" s="29"/>
      <c r="C48" s="30"/>
      <c r="D48" s="43"/>
      <c r="E48" s="17"/>
      <c r="F48" s="19"/>
      <c r="G48" s="24"/>
      <c r="H48" s="20"/>
    </row>
    <row r="49" spans="1:8" s="5" customFormat="1" ht="15" customHeight="1" thickBot="1">
      <c r="A49" s="107"/>
      <c r="B49" s="108"/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3">
        <v>0</v>
      </c>
    </row>
    <row r="50" spans="1:8" ht="15.75">
      <c r="A50" s="5"/>
      <c r="B50" s="106"/>
      <c r="C50" s="106"/>
      <c r="D50" s="106"/>
      <c r="E50" s="106"/>
      <c r="F50" s="106"/>
      <c r="G50" s="106"/>
      <c r="H50" s="106"/>
    </row>
    <row r="51" spans="2:8" ht="15.75">
      <c r="B51" s="105"/>
      <c r="C51" s="105"/>
      <c r="D51" s="105"/>
      <c r="E51" s="105"/>
      <c r="F51" s="105"/>
      <c r="G51" s="105"/>
      <c r="H51" s="105"/>
    </row>
  </sheetData>
  <sheetProtection/>
  <mergeCells count="31">
    <mergeCell ref="A9:B9"/>
    <mergeCell ref="A29:H29"/>
    <mergeCell ref="A15:B15"/>
    <mergeCell ref="A12:B12"/>
    <mergeCell ref="A14:B14"/>
    <mergeCell ref="A24:B24"/>
    <mergeCell ref="B25:H25"/>
    <mergeCell ref="B26:H26"/>
    <mergeCell ref="A13:B13"/>
    <mergeCell ref="A1:H1"/>
    <mergeCell ref="G4:H4"/>
    <mergeCell ref="B2:H2"/>
    <mergeCell ref="A6:B6"/>
    <mergeCell ref="C4:D4"/>
    <mergeCell ref="C3:H3"/>
    <mergeCell ref="A4:B5"/>
    <mergeCell ref="E4:F4"/>
    <mergeCell ref="A40:B40"/>
    <mergeCell ref="A32:B33"/>
    <mergeCell ref="B51:H51"/>
    <mergeCell ref="B50:H50"/>
    <mergeCell ref="A49:B49"/>
    <mergeCell ref="A34:B34"/>
    <mergeCell ref="C32:D32"/>
    <mergeCell ref="A46:B46"/>
    <mergeCell ref="A41:B41"/>
    <mergeCell ref="B30:H30"/>
    <mergeCell ref="A38:B38"/>
    <mergeCell ref="G32:H32"/>
    <mergeCell ref="C31:H31"/>
    <mergeCell ref="E32:F32"/>
  </mergeCells>
  <dataValidations count="1">
    <dataValidation type="decimal" operator="greaterThanOrEqual" allowBlank="1" showInputMessage="1" showErrorMessage="1" sqref="E13 C6:F11 G6 C13 F12:F14 G9 D12:D14 C15:F23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  <ignoredErrors>
    <ignoredError sqref="D14 D6 D34 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34">
      <selection activeCell="O41" sqref="O41"/>
    </sheetView>
  </sheetViews>
  <sheetFormatPr defaultColWidth="9.00390625" defaultRowHeight="16.5"/>
  <cols>
    <col min="1" max="1" width="0.875" style="6" customWidth="1"/>
    <col min="2" max="2" width="19.00390625" style="6" customWidth="1"/>
    <col min="3" max="3" width="7.75390625" style="6" customWidth="1"/>
    <col min="4" max="4" width="13.00390625" style="6" customWidth="1"/>
    <col min="5" max="5" width="3.75390625" style="6" customWidth="1"/>
    <col min="6" max="6" width="4.50390625" style="6" customWidth="1"/>
    <col min="7" max="7" width="13.25390625" style="6" customWidth="1"/>
    <col min="8" max="8" width="3.50390625" style="6" customWidth="1"/>
    <col min="9" max="9" width="14.75390625" style="6" customWidth="1"/>
    <col min="10" max="10" width="1.37890625" style="6" customWidth="1"/>
    <col min="11" max="11" width="8.25390625" style="6" customWidth="1"/>
    <col min="12" max="12" width="13.00390625" style="6" customWidth="1"/>
    <col min="13" max="16384" width="9.00390625" style="6" customWidth="1"/>
  </cols>
  <sheetData>
    <row r="1" spans="2:11" s="1" customFormat="1" ht="27" customHeight="1">
      <c r="B1" s="113" t="s">
        <v>55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s="1" customFormat="1" ht="18" customHeight="1"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3" customFormat="1" ht="19.5" customHeight="1" thickBot="1">
      <c r="A3" s="1"/>
      <c r="B3" s="2"/>
      <c r="C3" s="135" t="s">
        <v>72</v>
      </c>
      <c r="D3" s="136"/>
      <c r="E3" s="136"/>
      <c r="F3" s="136"/>
      <c r="G3" s="136"/>
      <c r="H3" s="136"/>
      <c r="I3" s="94" t="s">
        <v>0</v>
      </c>
      <c r="J3" s="94"/>
      <c r="K3" s="94"/>
    </row>
    <row r="4" spans="1:11" s="3" customFormat="1" ht="17.25" customHeight="1">
      <c r="A4" s="101" t="s">
        <v>4</v>
      </c>
      <c r="B4" s="101"/>
      <c r="C4" s="102"/>
      <c r="D4" s="84" t="s">
        <v>41</v>
      </c>
      <c r="E4" s="102"/>
      <c r="F4" s="84" t="s">
        <v>6</v>
      </c>
      <c r="G4" s="102"/>
      <c r="H4" s="99" t="s">
        <v>7</v>
      </c>
      <c r="I4" s="124"/>
      <c r="J4" s="124"/>
      <c r="K4" s="124"/>
    </row>
    <row r="5" spans="1:11" s="3" customFormat="1" ht="17.25" customHeight="1">
      <c r="A5" s="103"/>
      <c r="B5" s="103"/>
      <c r="C5" s="104"/>
      <c r="D5" s="123"/>
      <c r="E5" s="104"/>
      <c r="F5" s="123"/>
      <c r="G5" s="104"/>
      <c r="H5" s="82" t="s">
        <v>8</v>
      </c>
      <c r="I5" s="83"/>
      <c r="J5" s="125" t="s">
        <v>1</v>
      </c>
      <c r="K5" s="126"/>
    </row>
    <row r="6" spans="1:11" s="5" customFormat="1" ht="15" customHeight="1">
      <c r="A6" s="145" t="s">
        <v>9</v>
      </c>
      <c r="B6" s="145"/>
      <c r="C6" s="146"/>
      <c r="D6" s="85"/>
      <c r="E6" s="86"/>
      <c r="F6" s="85"/>
      <c r="G6" s="86"/>
      <c r="H6" s="85"/>
      <c r="I6" s="86"/>
      <c r="J6" s="133"/>
      <c r="K6" s="134"/>
    </row>
    <row r="7" spans="1:11" ht="15" customHeight="1">
      <c r="A7" s="50"/>
      <c r="B7" s="141" t="s">
        <v>59</v>
      </c>
      <c r="C7" s="142"/>
      <c r="D7" s="114">
        <v>288473000</v>
      </c>
      <c r="E7" s="115"/>
      <c r="F7" s="114">
        <v>1668967766.72</v>
      </c>
      <c r="G7" s="115"/>
      <c r="H7" s="116">
        <f>F7-D7</f>
        <v>1380494766.72</v>
      </c>
      <c r="I7" s="117"/>
      <c r="J7" s="127">
        <f>IF(D7=0,0,ABS(H7/D7*100))</f>
        <v>478.5525046434155</v>
      </c>
      <c r="K7" s="128">
        <f>IF(F7=0,0,ABS(J7/F7*100))</f>
        <v>2.86735618378004E-05</v>
      </c>
    </row>
    <row r="8" spans="1:11" ht="15" customHeight="1">
      <c r="A8" s="50"/>
      <c r="B8" s="141" t="s">
        <v>10</v>
      </c>
      <c r="C8" s="142"/>
      <c r="D8" s="114">
        <v>-1774934000</v>
      </c>
      <c r="E8" s="115"/>
      <c r="F8" s="114">
        <v>3068043855.76</v>
      </c>
      <c r="G8" s="115"/>
      <c r="H8" s="116">
        <f>F8-D8</f>
        <v>4842977855.76</v>
      </c>
      <c r="I8" s="117"/>
      <c r="J8" s="129">
        <f>IF(D8=0,0,ABS(H8/D8*100))</f>
        <v>272.853968415727</v>
      </c>
      <c r="K8" s="130">
        <f>IF(F8=0,0,ABS(J8/F8*100))</f>
        <v>8.893418127106174E-06</v>
      </c>
    </row>
    <row r="9" spans="1:11" s="5" customFormat="1" ht="15" customHeight="1">
      <c r="A9" s="50"/>
      <c r="B9" s="50" t="s">
        <v>11</v>
      </c>
      <c r="C9" s="52"/>
      <c r="D9" s="137">
        <f>SUM(D7:E8)</f>
        <v>-1486461000</v>
      </c>
      <c r="E9" s="138"/>
      <c r="F9" s="137">
        <f>SUM(F7:G8)</f>
        <v>4737011622.4800005</v>
      </c>
      <c r="G9" s="138"/>
      <c r="H9" s="137">
        <f>SUM(H7:I8)</f>
        <v>6223472622.4800005</v>
      </c>
      <c r="I9" s="138"/>
      <c r="J9" s="131">
        <f>IF(D9=0,0,ABS(H9/D9*100))</f>
        <v>418.6771548315092</v>
      </c>
      <c r="K9" s="132">
        <f>IF(F9=0,0,ABS(J9/F9*100))</f>
        <v>8.838423634948065E-06</v>
      </c>
    </row>
    <row r="10" spans="1:11" s="5" customFormat="1" ht="15" customHeight="1">
      <c r="A10" s="147" t="s">
        <v>12</v>
      </c>
      <c r="B10" s="147"/>
      <c r="C10" s="148"/>
      <c r="D10" s="137"/>
      <c r="E10" s="138"/>
      <c r="F10" s="137"/>
      <c r="G10" s="138"/>
      <c r="H10" s="137"/>
      <c r="I10" s="138"/>
      <c r="J10" s="129"/>
      <c r="K10" s="130"/>
    </row>
    <row r="11" spans="1:11" s="5" customFormat="1" ht="15" customHeight="1">
      <c r="A11" s="50"/>
      <c r="B11" s="143" t="s">
        <v>73</v>
      </c>
      <c r="C11" s="144"/>
      <c r="D11" s="137">
        <v>0</v>
      </c>
      <c r="E11" s="138"/>
      <c r="F11" s="114">
        <v>-15000000</v>
      </c>
      <c r="G11" s="115"/>
      <c r="H11" s="116">
        <f>F11-D11</f>
        <v>-15000000</v>
      </c>
      <c r="I11" s="117"/>
      <c r="J11" s="129">
        <f aca="true" t="shared" si="0" ref="J11:J16">IF(D11=0,0,ABS(H11/D11*100))</f>
        <v>0</v>
      </c>
      <c r="K11" s="130">
        <f aca="true" t="shared" si="1" ref="K11:K16">IF(F11=0,0,ABS(J11/F11*100))</f>
        <v>0</v>
      </c>
    </row>
    <row r="12" spans="1:11" s="5" customFormat="1" ht="15" customHeight="1">
      <c r="A12" s="50"/>
      <c r="B12" s="143" t="s">
        <v>74</v>
      </c>
      <c r="C12" s="144"/>
      <c r="D12" s="137"/>
      <c r="E12" s="138"/>
      <c r="F12" s="114">
        <v>9349286</v>
      </c>
      <c r="G12" s="115"/>
      <c r="H12" s="116">
        <f>F12-D12</f>
        <v>9349286</v>
      </c>
      <c r="I12" s="117"/>
      <c r="J12" s="129">
        <f t="shared" si="0"/>
        <v>0</v>
      </c>
      <c r="K12" s="130">
        <f t="shared" si="1"/>
        <v>0</v>
      </c>
    </row>
    <row r="13" spans="1:11" ht="15" customHeight="1">
      <c r="A13" s="50"/>
      <c r="B13" s="143" t="s">
        <v>60</v>
      </c>
      <c r="C13" s="144"/>
      <c r="D13" s="114">
        <v>-789945000</v>
      </c>
      <c r="E13" s="115"/>
      <c r="F13" s="114">
        <v>-1436595148</v>
      </c>
      <c r="G13" s="115"/>
      <c r="H13" s="116">
        <f>F13-D13</f>
        <v>-646650148</v>
      </c>
      <c r="I13" s="117"/>
      <c r="J13" s="129">
        <f t="shared" si="0"/>
        <v>81.86014823816848</v>
      </c>
      <c r="K13" s="130">
        <f t="shared" si="1"/>
        <v>5.698205813386785E-06</v>
      </c>
    </row>
    <row r="14" spans="1:11" ht="15" customHeight="1">
      <c r="A14" s="50"/>
      <c r="B14" s="143" t="s">
        <v>61</v>
      </c>
      <c r="C14" s="144"/>
      <c r="D14" s="114">
        <v>-105063000</v>
      </c>
      <c r="E14" s="115"/>
      <c r="F14" s="114">
        <v>-495046031</v>
      </c>
      <c r="G14" s="115"/>
      <c r="H14" s="116">
        <f>F14-D14</f>
        <v>-389983031</v>
      </c>
      <c r="I14" s="117"/>
      <c r="J14" s="129">
        <f t="shared" si="0"/>
        <v>371.18969665819554</v>
      </c>
      <c r="K14" s="130">
        <f t="shared" si="1"/>
        <v>7.498084489403684E-05</v>
      </c>
    </row>
    <row r="15" spans="1:11" ht="15" customHeight="1">
      <c r="A15" s="50"/>
      <c r="B15" s="143" t="s">
        <v>62</v>
      </c>
      <c r="C15" s="144"/>
      <c r="D15" s="114">
        <v>0</v>
      </c>
      <c r="E15" s="115"/>
      <c r="F15" s="116">
        <v>-100670965</v>
      </c>
      <c r="G15" s="117"/>
      <c r="H15" s="116">
        <f>F15-D15</f>
        <v>-100670965</v>
      </c>
      <c r="I15" s="117"/>
      <c r="J15" s="129">
        <f t="shared" si="0"/>
        <v>0</v>
      </c>
      <c r="K15" s="130">
        <f t="shared" si="1"/>
        <v>0</v>
      </c>
    </row>
    <row r="16" spans="1:11" s="5" customFormat="1" ht="15" customHeight="1">
      <c r="A16" s="50"/>
      <c r="B16" s="50" t="s">
        <v>13</v>
      </c>
      <c r="C16" s="52"/>
      <c r="D16" s="137">
        <f>SUM(D11:E15)</f>
        <v>-895008000</v>
      </c>
      <c r="E16" s="138"/>
      <c r="F16" s="137">
        <f>SUM(F11:G15)</f>
        <v>-2037962858</v>
      </c>
      <c r="G16" s="138"/>
      <c r="H16" s="137">
        <f>SUM(H11:I15)</f>
        <v>-1142954858</v>
      </c>
      <c r="I16" s="138"/>
      <c r="J16" s="131">
        <f t="shared" si="0"/>
        <v>127.70331192570346</v>
      </c>
      <c r="K16" s="132">
        <f t="shared" si="1"/>
        <v>6.266223715726985E-06</v>
      </c>
    </row>
    <row r="17" spans="1:11" s="5" customFormat="1" ht="15" customHeight="1">
      <c r="A17" s="147" t="s">
        <v>48</v>
      </c>
      <c r="B17" s="147"/>
      <c r="C17" s="148"/>
      <c r="D17" s="114"/>
      <c r="E17" s="115"/>
      <c r="F17" s="114"/>
      <c r="G17" s="115"/>
      <c r="H17" s="116"/>
      <c r="I17" s="117"/>
      <c r="J17" s="129"/>
      <c r="K17" s="130"/>
    </row>
    <row r="18" spans="1:11" s="5" customFormat="1" ht="15" customHeight="1">
      <c r="A18" s="50"/>
      <c r="B18" s="51" t="s">
        <v>63</v>
      </c>
      <c r="C18" s="52"/>
      <c r="D18" s="114">
        <v>0</v>
      </c>
      <c r="E18" s="115"/>
      <c r="F18" s="116">
        <v>81740308</v>
      </c>
      <c r="G18" s="150"/>
      <c r="H18" s="116">
        <f>F18-D18</f>
        <v>81740308</v>
      </c>
      <c r="I18" s="117"/>
      <c r="J18" s="129">
        <f aca="true" t="shared" si="2" ref="J18:J24">IF(D18=0,0,ABS(H18/D18*100))</f>
        <v>0</v>
      </c>
      <c r="K18" s="130">
        <f aca="true" t="shared" si="3" ref="K18:K24">IF(F18=0,0,ABS(J18/F18*100))</f>
        <v>0</v>
      </c>
    </row>
    <row r="19" spans="1:11" s="5" customFormat="1" ht="15" customHeight="1">
      <c r="A19" s="50"/>
      <c r="B19" s="51" t="s">
        <v>64</v>
      </c>
      <c r="C19" s="52"/>
      <c r="D19" s="114">
        <v>-28847000</v>
      </c>
      <c r="E19" s="115"/>
      <c r="F19" s="116">
        <v>-56555389</v>
      </c>
      <c r="G19" s="150"/>
      <c r="H19" s="116">
        <f>F19-D19</f>
        <v>-27708389</v>
      </c>
      <c r="I19" s="117"/>
      <c r="J19" s="129">
        <f t="shared" si="2"/>
        <v>96.05293098069123</v>
      </c>
      <c r="K19" s="130">
        <f t="shared" si="3"/>
        <v>0.00016983868854777257</v>
      </c>
    </row>
    <row r="20" spans="1:11" s="5" customFormat="1" ht="15" customHeight="1">
      <c r="A20" s="50"/>
      <c r="B20" s="141" t="s">
        <v>75</v>
      </c>
      <c r="C20" s="142"/>
      <c r="D20" s="114">
        <v>62821000</v>
      </c>
      <c r="E20" s="115"/>
      <c r="F20" s="116">
        <v>0</v>
      </c>
      <c r="G20" s="117"/>
      <c r="H20" s="116">
        <f>F20-D20</f>
        <v>-62821000</v>
      </c>
      <c r="I20" s="117"/>
      <c r="J20" s="129">
        <f>IF(D20=0,0,ABS(H20/D20*100))</f>
        <v>100</v>
      </c>
      <c r="K20" s="130">
        <f>IF(F20=0,0,ABS(J20/F20*100))</f>
        <v>0</v>
      </c>
    </row>
    <row r="21" spans="1:11" s="5" customFormat="1" ht="15" customHeight="1">
      <c r="A21" s="50"/>
      <c r="B21" s="50" t="s">
        <v>49</v>
      </c>
      <c r="C21" s="52"/>
      <c r="D21" s="78">
        <f>SUM(D18:E20)</f>
        <v>33974000</v>
      </c>
      <c r="E21" s="149"/>
      <c r="F21" s="78">
        <f>SUM(F18:G20)</f>
        <v>25184919</v>
      </c>
      <c r="G21" s="149"/>
      <c r="H21" s="78">
        <f>SUM(H18:I20)</f>
        <v>-8789081</v>
      </c>
      <c r="I21" s="149"/>
      <c r="J21" s="131">
        <f>IF(D21=0,0,ABS(H21/D21*100))</f>
        <v>25.870021192676752</v>
      </c>
      <c r="K21" s="132">
        <f t="shared" si="3"/>
        <v>0.00010272028745725467</v>
      </c>
    </row>
    <row r="22" spans="1:11" s="5" customFormat="1" ht="15" customHeight="1">
      <c r="A22" s="147" t="s">
        <v>14</v>
      </c>
      <c r="B22" s="147"/>
      <c r="C22" s="148"/>
      <c r="D22" s="137">
        <f>D9+D16+D21</f>
        <v>-2347495000</v>
      </c>
      <c r="E22" s="138"/>
      <c r="F22" s="137">
        <f>F9+F16+F21</f>
        <v>2724233683.4800005</v>
      </c>
      <c r="G22" s="138"/>
      <c r="H22" s="137">
        <f>H9+H16+H21</f>
        <v>5071728683.4800005</v>
      </c>
      <c r="I22" s="138"/>
      <c r="J22" s="131">
        <f t="shared" si="2"/>
        <v>216.04854040072502</v>
      </c>
      <c r="K22" s="132">
        <f t="shared" si="3"/>
        <v>7.930617028592771E-06</v>
      </c>
    </row>
    <row r="23" spans="1:11" s="5" customFormat="1" ht="15" customHeight="1">
      <c r="A23" s="147" t="s">
        <v>15</v>
      </c>
      <c r="B23" s="147"/>
      <c r="C23" s="148"/>
      <c r="D23" s="78">
        <v>10111801000</v>
      </c>
      <c r="E23" s="149"/>
      <c r="F23" s="78">
        <v>16472686277</v>
      </c>
      <c r="G23" s="149"/>
      <c r="H23" s="137">
        <f>F23-D23</f>
        <v>6360885277</v>
      </c>
      <c r="I23" s="138"/>
      <c r="J23" s="131">
        <f t="shared" si="2"/>
        <v>62.90556229300795</v>
      </c>
      <c r="K23" s="132">
        <f t="shared" si="3"/>
        <v>3.8187798416849526E-07</v>
      </c>
    </row>
    <row r="24" spans="1:11" s="5" customFormat="1" ht="15" customHeight="1" thickBot="1">
      <c r="A24" s="153" t="s">
        <v>16</v>
      </c>
      <c r="B24" s="153"/>
      <c r="C24" s="154"/>
      <c r="D24" s="139">
        <f>D22+D23</f>
        <v>7764306000</v>
      </c>
      <c r="E24" s="140"/>
      <c r="F24" s="139">
        <f>F22+F23</f>
        <v>19196919960.48</v>
      </c>
      <c r="G24" s="140"/>
      <c r="H24" s="139">
        <f>H22+H23</f>
        <v>11432613960.48</v>
      </c>
      <c r="I24" s="140"/>
      <c r="J24" s="151">
        <f t="shared" si="2"/>
        <v>147.24579325544354</v>
      </c>
      <c r="K24" s="152">
        <f t="shared" si="3"/>
        <v>7.670282188943493E-07</v>
      </c>
    </row>
    <row r="25" spans="8:11" ht="15" customHeight="1">
      <c r="H25" s="55"/>
      <c r="I25" s="55"/>
      <c r="J25" s="55"/>
      <c r="K25" s="55"/>
    </row>
    <row r="26" ht="15" customHeight="1"/>
    <row r="27" ht="15" customHeight="1"/>
    <row r="28" ht="15" customHeight="1"/>
    <row r="29" spans="1:11" s="1" customFormat="1" ht="27" customHeight="1">
      <c r="A29" s="5"/>
      <c r="B29" s="113" t="s">
        <v>56</v>
      </c>
      <c r="C29" s="113"/>
      <c r="D29" s="113"/>
      <c r="E29" s="113"/>
      <c r="F29" s="113"/>
      <c r="G29" s="113"/>
      <c r="H29" s="113"/>
      <c r="I29" s="113"/>
      <c r="J29" s="113"/>
      <c r="K29" s="113"/>
    </row>
    <row r="30" spans="2:11" s="1" customFormat="1" ht="18" customHeight="1"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s="3" customFormat="1" ht="19.5" customHeight="1" thickBot="1">
      <c r="A31" s="1"/>
      <c r="B31" s="1"/>
      <c r="C31" s="155" t="s">
        <v>76</v>
      </c>
      <c r="D31" s="155"/>
      <c r="E31" s="155"/>
      <c r="F31" s="155"/>
      <c r="G31" s="155"/>
      <c r="H31" s="155"/>
      <c r="I31" s="94" t="s">
        <v>0</v>
      </c>
      <c r="J31" s="94"/>
      <c r="K31" s="94"/>
    </row>
    <row r="32" spans="1:11" s="8" customFormat="1" ht="34.5" customHeight="1">
      <c r="A32" s="91" t="s">
        <v>17</v>
      </c>
      <c r="B32" s="122"/>
      <c r="C32" s="121" t="s">
        <v>18</v>
      </c>
      <c r="D32" s="122"/>
      <c r="E32" s="87" t="s">
        <v>19</v>
      </c>
      <c r="F32" s="88"/>
      <c r="G32" s="121" t="s">
        <v>20</v>
      </c>
      <c r="H32" s="122"/>
      <c r="I32" s="121" t="s">
        <v>2</v>
      </c>
      <c r="J32" s="91"/>
      <c r="K32" s="7" t="s">
        <v>19</v>
      </c>
    </row>
    <row r="33" spans="1:11" s="5" customFormat="1" ht="15" customHeight="1">
      <c r="A33" s="80" t="s">
        <v>21</v>
      </c>
      <c r="B33" s="93"/>
      <c r="C33" s="85">
        <f>SUM(C34:D48)</f>
        <v>45320356891.28</v>
      </c>
      <c r="D33" s="86"/>
      <c r="E33" s="85">
        <f aca="true" t="shared" si="4" ref="E33:E49">IF(C$33&gt;0,(C33/C$33)*100,0)</f>
        <v>100</v>
      </c>
      <c r="F33" s="86">
        <f>IF(E$5&gt;0,(E33/#REF!)*100,0)</f>
        <v>0</v>
      </c>
      <c r="G33" s="92" t="s">
        <v>22</v>
      </c>
      <c r="H33" s="93"/>
      <c r="I33" s="85">
        <f>SUM(I34:J38)</f>
        <v>28705118147.26</v>
      </c>
      <c r="J33" s="81"/>
      <c r="K33" s="53">
        <f>IF(I$49&gt;0,(I33/I$49)*100,0)</f>
        <v>63.338243818603054</v>
      </c>
    </row>
    <row r="34" spans="1:11" ht="15" customHeight="1">
      <c r="A34" s="119" t="s">
        <v>23</v>
      </c>
      <c r="B34" s="120"/>
      <c r="C34" s="114">
        <v>37380829778.96</v>
      </c>
      <c r="D34" s="115"/>
      <c r="E34" s="116">
        <f>IF(C$33&gt;0,(C34/C$33)*100,0)</f>
        <v>82.48132261763449</v>
      </c>
      <c r="F34" s="117">
        <f>IF(E$5&gt;0,(E34/#REF!)*100,0)</f>
        <v>0</v>
      </c>
      <c r="G34" s="119" t="s">
        <v>24</v>
      </c>
      <c r="H34" s="120"/>
      <c r="I34" s="114">
        <v>26866592402.78</v>
      </c>
      <c r="J34" s="118"/>
      <c r="K34" s="54">
        <f>IF(I$49&gt;0,(I34/I$49)*100,0)</f>
        <v>59.28151110378689</v>
      </c>
    </row>
    <row r="35" spans="1:11" ht="15" customHeight="1">
      <c r="A35" s="119" t="s">
        <v>77</v>
      </c>
      <c r="B35" s="120"/>
      <c r="C35" s="114">
        <v>11776413</v>
      </c>
      <c r="D35" s="115"/>
      <c r="E35" s="116">
        <f t="shared" si="4"/>
        <v>0.02598481964352288</v>
      </c>
      <c r="F35" s="117">
        <f>IF(E$5&gt;0,(E35/#REF!)*100,0)</f>
        <v>0</v>
      </c>
      <c r="G35" s="119" t="s">
        <v>65</v>
      </c>
      <c r="H35" s="120"/>
      <c r="I35" s="114">
        <v>670014273</v>
      </c>
      <c r="J35" s="118"/>
      <c r="K35" s="54">
        <f>IF(I$49&gt;0,(I35/I$49)*100,0)</f>
        <v>1.4783958445148877</v>
      </c>
    </row>
    <row r="36" spans="1:11" ht="15" customHeight="1">
      <c r="A36" s="119" t="s">
        <v>25</v>
      </c>
      <c r="B36" s="120"/>
      <c r="C36" s="114">
        <v>6074351029</v>
      </c>
      <c r="D36" s="115"/>
      <c r="E36" s="116">
        <f>IF(C$33&gt;0,(C36/C$33)*100,0)</f>
        <v>13.403140322950001</v>
      </c>
      <c r="F36" s="117">
        <f>IF(E$5&gt;0,(E36/#REF!)*100,0)</f>
        <v>0</v>
      </c>
      <c r="G36" s="119" t="s">
        <v>51</v>
      </c>
      <c r="H36" s="120"/>
      <c r="I36" s="114">
        <v>1168511471.48</v>
      </c>
      <c r="J36" s="118"/>
      <c r="K36" s="54">
        <f>IF(I$49&gt;0,(I36/I$49)*100,0)</f>
        <v>2.578336870301282</v>
      </c>
    </row>
    <row r="37" spans="1:11" ht="15" customHeight="1">
      <c r="A37" s="56" t="s">
        <v>50</v>
      </c>
      <c r="B37" s="29"/>
      <c r="C37" s="114">
        <v>678368997.32</v>
      </c>
      <c r="D37" s="115"/>
      <c r="E37" s="116">
        <f>IF(C$33&gt;0,(C37/C$33)*100,0)</f>
        <v>1.4968306603307524</v>
      </c>
      <c r="F37" s="117">
        <f>IF(E$5&gt;0,(E37/#REF!)*100,0)</f>
        <v>0</v>
      </c>
      <c r="G37" s="160"/>
      <c r="H37" s="120"/>
      <c r="I37" s="114"/>
      <c r="J37" s="115"/>
      <c r="K37" s="54"/>
    </row>
    <row r="38" spans="1:11" ht="15" customHeight="1">
      <c r="A38" s="56" t="s">
        <v>26</v>
      </c>
      <c r="B38" s="29"/>
      <c r="C38" s="114">
        <v>1175030673</v>
      </c>
      <c r="D38" s="115"/>
      <c r="E38" s="116">
        <f>IF(C$33&gt;0,(C38/C$33)*100,0)</f>
        <v>2.5927215794412364</v>
      </c>
      <c r="F38" s="117">
        <f>IF(E$5&gt;0,(E38/#REF!)*100,0)</f>
        <v>0</v>
      </c>
      <c r="G38" s="158"/>
      <c r="H38" s="159"/>
      <c r="I38" s="114"/>
      <c r="J38" s="118"/>
      <c r="K38" s="54">
        <f>IF(I$49&gt;0,(I38/I$49)*100,0)</f>
        <v>0</v>
      </c>
    </row>
    <row r="39" spans="1:11" s="5" customFormat="1" ht="15" customHeight="1">
      <c r="A39" s="119"/>
      <c r="B39" s="120"/>
      <c r="C39" s="114"/>
      <c r="D39" s="115"/>
      <c r="E39" s="116">
        <f t="shared" si="4"/>
        <v>0</v>
      </c>
      <c r="F39" s="117">
        <f>IF(E$5&gt;0,(E39/#REF!)*100,0)</f>
        <v>0</v>
      </c>
      <c r="G39" s="89" t="s">
        <v>27</v>
      </c>
      <c r="H39" s="90"/>
      <c r="I39" s="78">
        <f>SUM(I40:I48)</f>
        <v>16615238744.020002</v>
      </c>
      <c r="J39" s="79"/>
      <c r="K39" s="53">
        <f>IF(I$49&gt;0,(I39/I$49)*100,0)</f>
        <v>36.661756181396946</v>
      </c>
    </row>
    <row r="40" spans="1:11" ht="15" customHeight="1">
      <c r="A40" s="119"/>
      <c r="B40" s="120"/>
      <c r="C40" s="114"/>
      <c r="D40" s="115"/>
      <c r="E40" s="116">
        <f t="shared" si="4"/>
        <v>0</v>
      </c>
      <c r="F40" s="117">
        <f>IF(E$5&gt;0,(E40/#REF!)*100,0)</f>
        <v>0</v>
      </c>
      <c r="G40" s="119" t="s">
        <v>28</v>
      </c>
      <c r="H40" s="120"/>
      <c r="I40" s="114">
        <v>13580643062.04</v>
      </c>
      <c r="J40" s="118"/>
      <c r="K40" s="54">
        <f>IF(I$49&gt;0,(I40/I$49)*100,0)</f>
        <v>29.965878456383088</v>
      </c>
    </row>
    <row r="41" spans="1:11" ht="15" customHeight="1">
      <c r="A41" s="119"/>
      <c r="B41" s="120"/>
      <c r="C41" s="114"/>
      <c r="D41" s="115"/>
      <c r="E41" s="116">
        <f t="shared" si="4"/>
        <v>0</v>
      </c>
      <c r="F41" s="117">
        <f>IF(E$5&gt;0,(E41/#REF!)*100,0)</f>
        <v>0</v>
      </c>
      <c r="G41" s="119" t="s">
        <v>52</v>
      </c>
      <c r="H41" s="120"/>
      <c r="I41" s="114">
        <v>464421103.79</v>
      </c>
      <c r="J41" s="118"/>
      <c r="K41" s="54">
        <f>IF(I$49&gt;0,(I41/I$49)*100,0)-0.01</f>
        <v>1.0147516472655105</v>
      </c>
    </row>
    <row r="42" spans="1:11" ht="15" customHeight="1">
      <c r="A42" s="56"/>
      <c r="B42" s="29"/>
      <c r="C42" s="114"/>
      <c r="D42" s="115"/>
      <c r="E42" s="116"/>
      <c r="F42" s="117"/>
      <c r="G42" s="119" t="s">
        <v>68</v>
      </c>
      <c r="H42" s="120"/>
      <c r="I42" s="114">
        <v>2570174578.19</v>
      </c>
      <c r="J42" s="118"/>
      <c r="K42" s="54">
        <f>IF(I$49&gt;0,(I42/I$49)*100,0)</f>
        <v>5.671126077748347</v>
      </c>
    </row>
    <row r="43" spans="1:11" ht="15" customHeight="1">
      <c r="A43" s="119"/>
      <c r="B43" s="120"/>
      <c r="C43" s="114"/>
      <c r="D43" s="115"/>
      <c r="E43" s="116">
        <f t="shared" si="4"/>
        <v>0</v>
      </c>
      <c r="F43" s="117">
        <f>IF(E$5&gt;0,(E43/#REF!)*100,0)</f>
        <v>0</v>
      </c>
      <c r="G43" s="156"/>
      <c r="H43" s="157"/>
      <c r="I43" s="114"/>
      <c r="J43" s="118"/>
      <c r="K43" s="54">
        <f>IF(I$49&gt;0,(I43/I$49)*100,0)</f>
        <v>0</v>
      </c>
    </row>
    <row r="44" spans="1:11" ht="15" customHeight="1">
      <c r="A44" s="56"/>
      <c r="B44" s="29"/>
      <c r="C44" s="71"/>
      <c r="D44" s="72"/>
      <c r="E44" s="54"/>
      <c r="F44" s="73"/>
      <c r="G44" s="75"/>
      <c r="H44" s="62"/>
      <c r="I44" s="71"/>
      <c r="J44" s="74"/>
      <c r="K44" s="54"/>
    </row>
    <row r="45" spans="1:11" ht="15" customHeight="1">
      <c r="A45" s="56"/>
      <c r="B45" s="29"/>
      <c r="C45" s="71"/>
      <c r="D45" s="72"/>
      <c r="E45" s="54"/>
      <c r="F45" s="73"/>
      <c r="G45" s="75"/>
      <c r="H45" s="62"/>
      <c r="I45" s="71"/>
      <c r="J45" s="74"/>
      <c r="K45" s="54"/>
    </row>
    <row r="46" spans="1:11" ht="15" customHeight="1">
      <c r="A46" s="56"/>
      <c r="B46" s="29"/>
      <c r="C46" s="71"/>
      <c r="D46" s="72"/>
      <c r="E46" s="54"/>
      <c r="F46" s="73"/>
      <c r="G46" s="75"/>
      <c r="H46" s="62"/>
      <c r="I46" s="71"/>
      <c r="J46" s="74"/>
      <c r="K46" s="54"/>
    </row>
    <row r="47" spans="1:11" ht="15" customHeight="1">
      <c r="A47" s="56"/>
      <c r="B47" s="29"/>
      <c r="C47" s="71"/>
      <c r="D47" s="72"/>
      <c r="E47" s="54"/>
      <c r="F47" s="73"/>
      <c r="G47" s="75"/>
      <c r="H47" s="62"/>
      <c r="I47" s="71"/>
      <c r="J47" s="74"/>
      <c r="K47" s="54"/>
    </row>
    <row r="48" spans="1:11" ht="15" customHeight="1">
      <c r="A48" s="119"/>
      <c r="B48" s="120"/>
      <c r="C48" s="114"/>
      <c r="D48" s="115"/>
      <c r="E48" s="116">
        <f t="shared" si="4"/>
        <v>0</v>
      </c>
      <c r="F48" s="117">
        <f>IF(E$5&gt;0,(E48/#REF!)*100,0)</f>
        <v>0</v>
      </c>
      <c r="G48" s="119"/>
      <c r="H48" s="120"/>
      <c r="I48" s="114"/>
      <c r="J48" s="118"/>
      <c r="K48" s="54">
        <f>IF(I$49&gt;0,(I48/I$49)*100,0)</f>
        <v>0</v>
      </c>
    </row>
    <row r="49" spans="1:12" s="5" customFormat="1" ht="15" customHeight="1" thickBot="1">
      <c r="A49" s="165" t="s">
        <v>29</v>
      </c>
      <c r="B49" s="166"/>
      <c r="C49" s="139">
        <f>SUM(C34:D48)</f>
        <v>45320356891.28</v>
      </c>
      <c r="D49" s="140"/>
      <c r="E49" s="139">
        <f t="shared" si="4"/>
        <v>100</v>
      </c>
      <c r="F49" s="140">
        <f>IF(E$5&gt;0,(E49/#REF!)*100,0)</f>
        <v>0</v>
      </c>
      <c r="G49" s="161" t="s">
        <v>30</v>
      </c>
      <c r="H49" s="162"/>
      <c r="I49" s="139">
        <f>I33+I39</f>
        <v>45320356891.28</v>
      </c>
      <c r="J49" s="163"/>
      <c r="K49" s="10">
        <f>IF(I$49&gt;0,(I49/I$49)*100,0)</f>
        <v>100</v>
      </c>
      <c r="L49" s="11"/>
    </row>
    <row r="50" spans="1:11" s="12" customFormat="1" ht="18" customHeight="1">
      <c r="A50" s="167" t="s">
        <v>78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8"/>
    </row>
    <row r="51" spans="2:11" ht="16.5" customHeight="1">
      <c r="B51" s="164"/>
      <c r="C51" s="164"/>
      <c r="D51" s="164"/>
      <c r="E51" s="164"/>
      <c r="F51" s="164"/>
      <c r="G51" s="164"/>
      <c r="H51" s="164"/>
      <c r="I51" s="164"/>
      <c r="J51" s="164"/>
      <c r="K51" s="164"/>
    </row>
    <row r="52" spans="2:11" ht="16.5" customHeight="1">
      <c r="B52" s="164"/>
      <c r="C52" s="164"/>
      <c r="D52" s="164"/>
      <c r="E52" s="164"/>
      <c r="F52" s="164"/>
      <c r="G52" s="164"/>
      <c r="H52" s="164"/>
      <c r="I52" s="164"/>
      <c r="J52" s="164"/>
      <c r="K52" s="164"/>
    </row>
  </sheetData>
  <sheetProtection/>
  <mergeCells count="174">
    <mergeCell ref="F13:G13"/>
    <mergeCell ref="H13:I13"/>
    <mergeCell ref="J14:K14"/>
    <mergeCell ref="J16:K16"/>
    <mergeCell ref="H16:I16"/>
    <mergeCell ref="F16:G16"/>
    <mergeCell ref="G42:H42"/>
    <mergeCell ref="I42:J42"/>
    <mergeCell ref="B30:K30"/>
    <mergeCell ref="C41:D41"/>
    <mergeCell ref="G35:H35"/>
    <mergeCell ref="A41:B41"/>
    <mergeCell ref="C40:D40"/>
    <mergeCell ref="E40:F40"/>
    <mergeCell ref="A40:B40"/>
    <mergeCell ref="A39:B39"/>
    <mergeCell ref="B51:K51"/>
    <mergeCell ref="B52:K52"/>
    <mergeCell ref="A48:B48"/>
    <mergeCell ref="A49:B49"/>
    <mergeCell ref="A50:K50"/>
    <mergeCell ref="I43:J43"/>
    <mergeCell ref="C48:D48"/>
    <mergeCell ref="C49:D49"/>
    <mergeCell ref="I48:J48"/>
    <mergeCell ref="G49:H49"/>
    <mergeCell ref="G48:H48"/>
    <mergeCell ref="I49:J49"/>
    <mergeCell ref="E49:F49"/>
    <mergeCell ref="E48:F48"/>
    <mergeCell ref="C43:D43"/>
    <mergeCell ref="A36:B36"/>
    <mergeCell ref="G43:H43"/>
    <mergeCell ref="A43:B43"/>
    <mergeCell ref="E43:F43"/>
    <mergeCell ref="E41:F41"/>
    <mergeCell ref="E37:F37"/>
    <mergeCell ref="G36:H36"/>
    <mergeCell ref="G38:H38"/>
    <mergeCell ref="G37:H37"/>
    <mergeCell ref="C42:D42"/>
    <mergeCell ref="B29:K29"/>
    <mergeCell ref="J23:K23"/>
    <mergeCell ref="H23:I23"/>
    <mergeCell ref="A32:B32"/>
    <mergeCell ref="G32:H32"/>
    <mergeCell ref="A24:C24"/>
    <mergeCell ref="F24:G24"/>
    <mergeCell ref="H24:I24"/>
    <mergeCell ref="F23:G23"/>
    <mergeCell ref="C31:H31"/>
    <mergeCell ref="J17:K17"/>
    <mergeCell ref="J19:K19"/>
    <mergeCell ref="J21:K21"/>
    <mergeCell ref="J24:K24"/>
    <mergeCell ref="J22:K22"/>
    <mergeCell ref="J18:K18"/>
    <mergeCell ref="J20:K20"/>
    <mergeCell ref="F17:G17"/>
    <mergeCell ref="F18:G18"/>
    <mergeCell ref="H17:I17"/>
    <mergeCell ref="F21:G21"/>
    <mergeCell ref="H19:I19"/>
    <mergeCell ref="F19:G19"/>
    <mergeCell ref="H18:I18"/>
    <mergeCell ref="F20:G20"/>
    <mergeCell ref="H20:I20"/>
    <mergeCell ref="F22:G22"/>
    <mergeCell ref="H21:I21"/>
    <mergeCell ref="H22:I22"/>
    <mergeCell ref="A22:C22"/>
    <mergeCell ref="D22:E22"/>
    <mergeCell ref="D15:E15"/>
    <mergeCell ref="D23:E23"/>
    <mergeCell ref="D19:E19"/>
    <mergeCell ref="D21:E21"/>
    <mergeCell ref="B20:C20"/>
    <mergeCell ref="D18:E18"/>
    <mergeCell ref="A23:C23"/>
    <mergeCell ref="F10:G10"/>
    <mergeCell ref="B14:C14"/>
    <mergeCell ref="D14:E14"/>
    <mergeCell ref="B13:C13"/>
    <mergeCell ref="D17:E17"/>
    <mergeCell ref="A17:C17"/>
    <mergeCell ref="D20:E20"/>
    <mergeCell ref="J10:K10"/>
    <mergeCell ref="H14:I14"/>
    <mergeCell ref="H15:I15"/>
    <mergeCell ref="J15:K15"/>
    <mergeCell ref="H10:I10"/>
    <mergeCell ref="J13:K13"/>
    <mergeCell ref="H12:I12"/>
    <mergeCell ref="J11:K11"/>
    <mergeCell ref="J12:K12"/>
    <mergeCell ref="B15:C15"/>
    <mergeCell ref="F15:G15"/>
    <mergeCell ref="B7:C7"/>
    <mergeCell ref="D6:E6"/>
    <mergeCell ref="F9:G9"/>
    <mergeCell ref="D9:E9"/>
    <mergeCell ref="F7:G7"/>
    <mergeCell ref="F8:G8"/>
    <mergeCell ref="D7:E7"/>
    <mergeCell ref="D8:E8"/>
    <mergeCell ref="D4:E5"/>
    <mergeCell ref="B8:C8"/>
    <mergeCell ref="B11:C11"/>
    <mergeCell ref="B12:C12"/>
    <mergeCell ref="D11:E11"/>
    <mergeCell ref="D12:E12"/>
    <mergeCell ref="A4:C5"/>
    <mergeCell ref="A6:C6"/>
    <mergeCell ref="A10:C10"/>
    <mergeCell ref="D10:E10"/>
    <mergeCell ref="H7:I7"/>
    <mergeCell ref="H8:I8"/>
    <mergeCell ref="H9:I9"/>
    <mergeCell ref="D24:E24"/>
    <mergeCell ref="F14:G14"/>
    <mergeCell ref="D16:E16"/>
    <mergeCell ref="D13:E13"/>
    <mergeCell ref="F11:G11"/>
    <mergeCell ref="F12:G12"/>
    <mergeCell ref="H11:I11"/>
    <mergeCell ref="B1:K1"/>
    <mergeCell ref="B2:K2"/>
    <mergeCell ref="C3:H3"/>
    <mergeCell ref="I3:K3"/>
    <mergeCell ref="J7:K7"/>
    <mergeCell ref="J8:K8"/>
    <mergeCell ref="J9:K9"/>
    <mergeCell ref="J6:K6"/>
    <mergeCell ref="H5:I5"/>
    <mergeCell ref="F4:G5"/>
    <mergeCell ref="H4:K4"/>
    <mergeCell ref="H6:I6"/>
    <mergeCell ref="J5:K5"/>
    <mergeCell ref="F6:G6"/>
    <mergeCell ref="I38:J38"/>
    <mergeCell ref="A33:B33"/>
    <mergeCell ref="C33:D33"/>
    <mergeCell ref="A34:B34"/>
    <mergeCell ref="C35:D35"/>
    <mergeCell ref="A35:B35"/>
    <mergeCell ref="C34:D34"/>
    <mergeCell ref="I33:J33"/>
    <mergeCell ref="E35:F35"/>
    <mergeCell ref="C36:D36"/>
    <mergeCell ref="I41:J41"/>
    <mergeCell ref="G41:H41"/>
    <mergeCell ref="G39:H39"/>
    <mergeCell ref="G40:H40"/>
    <mergeCell ref="I39:J39"/>
    <mergeCell ref="I40:J40"/>
    <mergeCell ref="C32:D32"/>
    <mergeCell ref="I32:J32"/>
    <mergeCell ref="G33:H33"/>
    <mergeCell ref="I31:K31"/>
    <mergeCell ref="E33:F33"/>
    <mergeCell ref="E32:F32"/>
    <mergeCell ref="I37:J37"/>
    <mergeCell ref="E34:F34"/>
    <mergeCell ref="I34:J34"/>
    <mergeCell ref="G34:H34"/>
    <mergeCell ref="I35:J35"/>
    <mergeCell ref="E36:F36"/>
    <mergeCell ref="I36:J36"/>
    <mergeCell ref="C37:D37"/>
    <mergeCell ref="E38:F38"/>
    <mergeCell ref="E42:F42"/>
    <mergeCell ref="E39:F39"/>
    <mergeCell ref="C39:D39"/>
    <mergeCell ref="C38:D38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user</cp:lastModifiedBy>
  <cp:lastPrinted>2018-04-25T05:28:05Z</cp:lastPrinted>
  <dcterms:created xsi:type="dcterms:W3CDTF">2011-04-19T02:39:36Z</dcterms:created>
  <dcterms:modified xsi:type="dcterms:W3CDTF">2018-04-25T05:28:11Z</dcterms:modified>
  <cp:category/>
  <cp:version/>
  <cp:contentType/>
  <cp:contentStatus/>
</cp:coreProperties>
</file>