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8628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'現流表及平衡表'!$A$1:$K$49</definedName>
    <definedName name="_xlnm.Print_Area" localSheetId="0">'餘絀表及撥補表'!$A$1:$H$50</definedName>
  </definedNames>
  <calcPr fullCalcOnLoad="1"/>
</workbook>
</file>

<file path=xl/sharedStrings.xml><?xml version="1.0" encoding="utf-8"?>
<sst xmlns="http://schemas.openxmlformats.org/spreadsheetml/2006/main" count="83" uniqueCount="68">
  <si>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</si>
  <si>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</si>
  <si>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</si>
  <si>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</si>
  <si>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</si>
  <si>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</si>
  <si>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</si>
  <si>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</si>
  <si>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</si>
  <si>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</si>
  <si>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</si>
  <si>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 xml:space="preserve">  業務活動之淨現金流入（流出－）</t>
  </si>
  <si>
    <t>投資活動之現金流量</t>
  </si>
  <si>
    <t>增加固定資產及遞耗資產</t>
  </si>
  <si>
    <t xml:space="preserve">  投資活動之淨現金之流入（流出－）</t>
  </si>
  <si>
    <t>現金及約當現金之淨增（淨減－）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</si>
  <si>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</si>
  <si>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</si>
  <si>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</si>
  <si>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</si>
  <si>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</si>
  <si>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</si>
  <si>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</si>
  <si>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</si>
  <si>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</si>
  <si>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</si>
  <si>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固定資產</t>
  </si>
  <si>
    <t>其他資產</t>
  </si>
  <si>
    <t>淨值</t>
  </si>
  <si>
    <t>合                 計</t>
  </si>
  <si>
    <t>合 　　計</t>
  </si>
  <si>
    <t>金額</t>
  </si>
  <si>
    <t>項目</t>
  </si>
  <si>
    <t>本年度決算數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</si>
  <si>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</si>
  <si>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賸餘之部</t>
  </si>
  <si>
    <t>本期賸餘</t>
  </si>
  <si>
    <t>前期未分配賸餘</t>
  </si>
  <si>
    <t>分配之部</t>
  </si>
  <si>
    <t>未分配賸餘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</si>
  <si>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</si>
  <si>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</si>
  <si>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</si>
  <si>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</si>
  <si>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</si>
  <si>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</si>
  <si>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</si>
  <si>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</si>
  <si>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融資活動之現金流量</t>
  </si>
  <si>
    <t xml:space="preserve">  融資活動之淨現金流入(流出－)</t>
  </si>
  <si>
    <t>無形資產</t>
  </si>
  <si>
    <t>其他負債</t>
  </si>
  <si>
    <t>國家運動訓練中心收支決算表</t>
  </si>
  <si>
    <t>國家運動訓練中心餘絀撥補決算表</t>
  </si>
  <si>
    <t>國家運動訓練中心現金流量決算表</t>
  </si>
  <si>
    <t>國家運動訓練中心平衡表</t>
  </si>
  <si>
    <t>增加短期債務、流動金融負債、其他負債及遞延貸項</t>
  </si>
  <si>
    <t>限制性負債</t>
  </si>
  <si>
    <t>本期賸餘（短絀－）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</si>
  <si>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</si>
  <si>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</si>
  <si>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</si>
  <si>
    <t>減少固定資產及遞耗資產</t>
  </si>
  <si>
    <r>
      <t xml:space="preserve">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</si>
  <si>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增加無形資產、遞延借項及其他資產</t>
  </si>
  <si>
    <t>累積餘絀</t>
  </si>
  <si>
    <t>本期賸餘（短絀－）</t>
  </si>
  <si>
    <t xml:space="preserve">註：信託代理與保證資產（負債）性質科目，本年度決算核定數為197,778,199元。        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</si>
</sst>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  <numFmt numFmtId="181" formatCode="#,##0.00_);[Red]\(#,##0.00\)"/>
  </numFmts>
  <fonts count="34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/>
      <right/>
      <top style="medium"/>
      <bottom style="thin"/>
    </border>
    <border>
      <left/>
      <right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4" fillId="0" borderId="12" xfId="0" applyFont="1" applyBorder="1" applyAlignment="1" applyProtection="1">
      <alignment horizontal="left" vertical="center"/>
      <protection locked="0"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177" fontId="11" fillId="0" borderId="15" xfId="0" applyNumberFormat="1" applyFont="1" applyBorder="1" applyAlignment="1" applyProtection="1">
      <alignment horizontal="left" vertical="center"/>
      <protection locked="0"/>
    </xf>
    <xf numFmtId="177" fontId="11" fillId="0" borderId="15" xfId="0" applyNumberFormat="1" applyFont="1" applyBorder="1" applyAlignment="1" applyProtection="1">
      <alignment horizontal="center" vertical="center"/>
      <protection locked="0"/>
    </xf>
    <xf numFmtId="177" fontId="11" fillId="0" borderId="15" xfId="0" applyNumberFormat="1" applyFont="1" applyBorder="1" applyAlignment="1" applyProtection="1">
      <alignment horizontal="right" vertical="center"/>
      <protection/>
    </xf>
    <xf numFmtId="177" fontId="11" fillId="0" borderId="15" xfId="0" applyNumberFormat="1" applyFont="1" applyBorder="1" applyAlignment="1" applyProtection="1">
      <alignment horizontal="center" vertical="center"/>
      <protection/>
    </xf>
    <xf numFmtId="176" fontId="11" fillId="0" borderId="16" xfId="0" applyNumberFormat="1" applyFont="1" applyBorder="1" applyAlignment="1" applyProtection="1">
      <alignment horizontal="right" vertical="center" readingOrder="2"/>
      <protection/>
    </xf>
    <xf numFmtId="177" fontId="9" fillId="0" borderId="17" xfId="0" applyNumberFormat="1" applyFont="1" applyBorder="1" applyAlignment="1" applyProtection="1">
      <alignment vertical="center"/>
      <protection/>
    </xf>
    <xf numFmtId="177" fontId="9" fillId="0" borderId="17" xfId="0" applyNumberFormat="1" applyFont="1" applyBorder="1" applyAlignment="1" applyProtection="1">
      <alignment horizontal="right" vertical="center"/>
      <protection/>
    </xf>
    <xf numFmtId="176" fontId="9" fillId="0" borderId="13" xfId="0" applyNumberFormat="1" applyFont="1" applyBorder="1" applyAlignment="1" applyProtection="1">
      <alignment vertical="center" readingOrder="2"/>
      <protection/>
    </xf>
    <xf numFmtId="177" fontId="11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 indent="1"/>
    </xf>
    <xf numFmtId="177" fontId="9" fillId="0" borderId="18" xfId="0" applyNumberFormat="1" applyFont="1" applyFill="1" applyBorder="1" applyAlignment="1" applyProtection="1">
      <alignment vertical="center"/>
      <protection/>
    </xf>
    <xf numFmtId="177" fontId="9" fillId="0" borderId="18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Alignment="1">
      <alignment vertical="center"/>
    </xf>
    <xf numFmtId="0" fontId="14" fillId="0" borderId="12" xfId="0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vertical="center" readingOrder="2"/>
      <protection/>
    </xf>
    <xf numFmtId="176" fontId="16" fillId="0" borderId="16" xfId="0" applyNumberFormat="1" applyFont="1" applyFill="1" applyBorder="1" applyAlignment="1" applyProtection="1">
      <alignment vertical="center" readingOrder="2"/>
      <protection/>
    </xf>
    <xf numFmtId="177" fontId="11" fillId="0" borderId="15" xfId="0" applyNumberFormat="1" applyFont="1" applyFill="1" applyBorder="1" applyAlignment="1" applyProtection="1">
      <alignment horizontal="center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16" xfId="0" applyNumberFormat="1" applyFont="1" applyFill="1" applyBorder="1" applyAlignment="1" applyProtection="1">
      <alignment vertical="center" readingOrder="2"/>
      <protection/>
    </xf>
    <xf numFmtId="178" fontId="11" fillId="0" borderId="16" xfId="0" applyNumberFormat="1" applyFont="1" applyFill="1" applyBorder="1" applyAlignment="1" applyProtection="1">
      <alignment vertical="center" readingOrder="2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177" fontId="9" fillId="0" borderId="15" xfId="0" applyNumberFormat="1" applyFont="1" applyFill="1" applyBorder="1" applyAlignment="1" applyProtection="1">
      <alignment vertical="center"/>
      <protection/>
    </xf>
    <xf numFmtId="177" fontId="9" fillId="0" borderId="15" xfId="0" applyNumberFormat="1" applyFont="1" applyFill="1" applyBorder="1" applyAlignment="1" applyProtection="1">
      <alignment vertical="center" readingOrder="2"/>
      <protection/>
    </xf>
    <xf numFmtId="176" fontId="9" fillId="0" borderId="16" xfId="0" applyNumberFormat="1" applyFont="1" applyFill="1" applyBorder="1" applyAlignment="1" applyProtection="1">
      <alignment vertical="center" readingOrder="2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center" vertical="center"/>
      <protection/>
    </xf>
    <xf numFmtId="176" fontId="11" fillId="0" borderId="16" xfId="0" applyNumberFormat="1" applyFont="1" applyFill="1" applyBorder="1" applyAlignment="1" applyProtection="1">
      <alignment horizontal="right" vertical="center" readingOrder="2"/>
      <protection/>
    </xf>
    <xf numFmtId="0" fontId="0" fillId="0" borderId="0" xfId="0" applyFont="1" applyFill="1" applyAlignment="1">
      <alignment vertical="center"/>
    </xf>
    <xf numFmtId="49" fontId="14" fillId="0" borderId="12" xfId="0" applyNumberFormat="1" applyFont="1" applyFill="1" applyBorder="1" applyAlignment="1" applyProtection="1">
      <alignment horizontal="left" vertical="center" readingOrder="1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77" fontId="11" fillId="0" borderId="15" xfId="0" applyNumberFormat="1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 applyProtection="1">
      <alignment vertical="center" readingOrder="2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177" fontId="11" fillId="0" borderId="20" xfId="0" applyNumberFormat="1" applyFont="1" applyFill="1" applyBorder="1" applyAlignment="1" applyProtection="1">
      <alignment horizontal="right" vertical="center"/>
      <protection locked="0"/>
    </xf>
    <xf numFmtId="177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4" fillId="0" borderId="22" xfId="0" applyFont="1" applyFill="1" applyBorder="1" applyAlignment="1" applyProtection="1">
      <alignment horizontal="left" vertical="center"/>
      <protection locked="0"/>
    </xf>
    <xf numFmtId="177" fontId="11" fillId="0" borderId="20" xfId="0" applyNumberFormat="1" applyFont="1" applyFill="1" applyBorder="1" applyAlignment="1" applyProtection="1">
      <alignment horizontal="right" vertical="center"/>
      <protection/>
    </xf>
    <xf numFmtId="177" fontId="11" fillId="0" borderId="21" xfId="0" applyNumberFormat="1" applyFont="1" applyFill="1" applyBorder="1" applyAlignment="1" applyProtection="1">
      <alignment horizontal="right" vertical="center"/>
      <protection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177" fontId="9" fillId="0" borderId="24" xfId="0" applyNumberFormat="1" applyFont="1" applyFill="1" applyBorder="1" applyAlignment="1" applyProtection="1">
      <alignment horizontal="right" vertical="center"/>
      <protection/>
    </xf>
    <xf numFmtId="177" fontId="9" fillId="0" borderId="23" xfId="0" applyNumberFormat="1" applyFont="1" applyFill="1" applyBorder="1" applyAlignment="1" applyProtection="1">
      <alignment horizontal="right" vertical="center"/>
      <protection/>
    </xf>
    <xf numFmtId="176" fontId="9" fillId="0" borderId="2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177" fontId="11" fillId="0" borderId="20" xfId="0" applyNumberFormat="1" applyFont="1" applyFill="1" applyBorder="1" applyAlignment="1" applyProtection="1">
      <alignment horizontal="right" vertical="center"/>
      <protection locked="0"/>
    </xf>
    <xf numFmtId="177" fontId="11" fillId="0" borderId="21" xfId="0" applyNumberFormat="1" applyFont="1" applyFill="1" applyBorder="1" applyAlignment="1" applyProtection="1">
      <alignment horizontal="right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177" fontId="11" fillId="0" borderId="20" xfId="0" applyNumberFormat="1" applyFont="1" applyFill="1" applyBorder="1" applyAlignment="1" applyProtection="1">
      <alignment horizontal="right" vertical="center"/>
      <protection/>
    </xf>
    <xf numFmtId="177" fontId="11" fillId="0" borderId="21" xfId="0" applyNumberFormat="1" applyFont="1" applyFill="1" applyBorder="1" applyAlignment="1" applyProtection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29" xfId="0" applyFont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left" vertical="center"/>
      <protection locked="0"/>
    </xf>
    <xf numFmtId="0" fontId="13" fillId="0" borderId="32" xfId="0" applyFont="1" applyFill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top"/>
      <protection locked="0"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33" xfId="0" applyFont="1" applyBorder="1" applyAlignment="1" applyProtection="1">
      <alignment horizontal="distributed" vertical="center" indent="1"/>
      <protection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177" fontId="9" fillId="0" borderId="34" xfId="0" applyNumberFormat="1" applyFont="1" applyFill="1" applyBorder="1" applyAlignment="1" applyProtection="1">
      <alignment horizontal="right" vertical="center"/>
      <protection/>
    </xf>
    <xf numFmtId="177" fontId="9" fillId="0" borderId="35" xfId="0" applyNumberFormat="1" applyFont="1" applyFill="1" applyBorder="1" applyAlignment="1" applyProtection="1">
      <alignment horizontal="right" vertical="center"/>
      <protection/>
    </xf>
    <xf numFmtId="177" fontId="9" fillId="0" borderId="24" xfId="0" applyNumberFormat="1" applyFont="1" applyFill="1" applyBorder="1" applyAlignment="1" applyProtection="1">
      <alignment horizontal="right" vertical="center"/>
      <protection/>
    </xf>
    <xf numFmtId="177" fontId="9" fillId="0" borderId="2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176" fontId="11" fillId="0" borderId="16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24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37" xfId="0" applyNumberFormat="1" applyFont="1" applyFill="1" applyBorder="1" applyAlignment="1" applyProtection="1">
      <alignment horizontal="right" vertical="center"/>
      <protection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26" xfId="0" applyNumberFormat="1" applyFont="1" applyFill="1" applyBorder="1" applyAlignment="1" applyProtection="1">
      <alignment horizontal="right" vertical="center"/>
      <protection/>
    </xf>
    <xf numFmtId="177" fontId="9" fillId="0" borderId="27" xfId="0" applyNumberFormat="1" applyFont="1" applyFill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distributed" vertical="center" indent="1"/>
      <protection/>
    </xf>
    <xf numFmtId="0" fontId="13" fillId="0" borderId="32" xfId="0" applyFont="1" applyFill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horizontal="distributed" vertical="center" indent="1"/>
      <protection/>
    </xf>
    <xf numFmtId="0" fontId="13" fillId="0" borderId="27" xfId="0" applyFont="1" applyFill="1" applyBorder="1" applyAlignment="1" applyProtection="1">
      <alignment horizontal="distributed" vertical="center" indent="1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177" fontId="9" fillId="0" borderId="37" xfId="0" applyNumberFormat="1" applyFont="1" applyFill="1" applyBorder="1" applyAlignment="1" applyProtection="1">
      <alignment horizontal="right" vertical="center"/>
      <protection/>
    </xf>
    <xf numFmtId="177" fontId="9" fillId="0" borderId="38" xfId="0" applyNumberFormat="1" applyFont="1" applyFill="1" applyBorder="1" applyAlignment="1" applyProtection="1">
      <alignment horizontal="righ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40" xfId="0" applyFont="1" applyFill="1" applyBorder="1" applyAlignment="1" applyProtection="1">
      <alignment horizontal="left" vertical="center"/>
      <protection/>
    </xf>
    <xf numFmtId="0" fontId="8" fillId="0" borderId="35" xfId="0" applyFont="1" applyFill="1" applyBorder="1" applyAlignment="1" applyProtection="1">
      <alignment horizontal="lef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37" xfId="0" applyNumberFormat="1" applyFont="1" applyFill="1" applyBorder="1" applyAlignment="1" applyProtection="1">
      <alignment horizontal="right" vertical="center"/>
      <protection locked="0"/>
    </xf>
    <xf numFmtId="177" fontId="9" fillId="0" borderId="38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 applyProtection="1">
      <alignment horizontal="right" vertical="center"/>
      <protection locked="0"/>
    </xf>
    <xf numFmtId="177" fontId="9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left" vertical="center"/>
      <protection/>
    </xf>
    <xf numFmtId="0" fontId="8" fillId="0" borderId="32" xfId="0" applyFont="1" applyFill="1" applyBorder="1" applyAlignment="1" applyProtection="1">
      <alignment horizontal="left" vertical="center"/>
      <protection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7" fontId="9" fillId="0" borderId="3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176" fontId="17" fillId="0" borderId="16" xfId="0" applyNumberFormat="1" applyFont="1" applyFill="1" applyBorder="1" applyAlignment="1" applyProtection="1">
      <alignment horizontal="right" vertical="center"/>
      <protection/>
    </xf>
    <xf numFmtId="176" fontId="17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41" xfId="0" applyFont="1" applyBorder="1" applyAlignment="1" applyProtection="1">
      <alignment horizontal="distributed" vertical="center" wrapText="1" indent="1"/>
      <protection/>
    </xf>
    <xf numFmtId="0" fontId="5" fillId="0" borderId="42" xfId="0" applyFont="1" applyBorder="1" applyAlignment="1" applyProtection="1">
      <alignment horizontal="distributed" vertical="center" indent="1"/>
      <protection/>
    </xf>
    <xf numFmtId="0" fontId="0" fillId="0" borderId="39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6" xfId="0" applyFont="1" applyBorder="1" applyAlignment="1" applyProtection="1">
      <alignment horizontal="center" vertical="top"/>
      <protection locked="0"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31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44" xfId="0" applyFont="1" applyBorder="1" applyAlignment="1" applyProtection="1">
      <alignment horizontal="distributed" vertical="center" indent="1"/>
      <protection/>
    </xf>
    <xf numFmtId="0" fontId="13" fillId="0" borderId="31" xfId="0" applyFont="1" applyFill="1" applyBorder="1" applyAlignment="1" applyProtection="1">
      <alignment horizontal="distributed" vertical="center" indent="1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16" xfId="0" applyFont="1" applyFill="1" applyBorder="1" applyAlignment="1" applyProtection="1">
      <alignment horizontal="distributed" vertical="center" indent="1"/>
      <protection locked="0"/>
    </xf>
    <xf numFmtId="0" fontId="13" fillId="0" borderId="12" xfId="0" applyFont="1" applyFill="1" applyBorder="1" applyAlignment="1" applyProtection="1">
      <alignment horizontal="distributed" vertical="center" indent="1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31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34" xfId="0" applyNumberFormat="1" applyFont="1" applyFill="1" applyBorder="1" applyAlignment="1" applyProtection="1">
      <alignment horizontal="right" vertical="center"/>
      <protection/>
    </xf>
    <xf numFmtId="176" fontId="9" fillId="0" borderId="40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left" vertical="center" wrapText="1"/>
      <protection locked="0"/>
    </xf>
    <xf numFmtId="0" fontId="14" fillId="0" borderId="46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zoomScalePageLayoutView="0" workbookViewId="0" topLeftCell="A37">
      <selection activeCell="C38" sqref="C38"/>
    </sheetView>
  </sheetViews>
  <sheetFormatPr defaultColWidth="9.00390625" defaultRowHeight="16.5"/>
  <cols>
    <col min="1" max="1" width="1.4921875" style="6" customWidth="1"/>
    <col min="2" max="2" width="20.875" style="6" customWidth="1"/>
    <col min="3" max="3" width="14.625" style="6" customWidth="1"/>
    <col min="4" max="4" width="7.375" style="6" customWidth="1"/>
    <col min="5" max="5" width="14.625" style="6" customWidth="1"/>
    <col min="6" max="6" width="7.375" style="6" customWidth="1"/>
    <col min="7" max="7" width="14.625" style="6" customWidth="1"/>
    <col min="8" max="8" width="8.625" style="6" customWidth="1"/>
    <col min="9" max="16384" width="9.00390625" style="6" customWidth="1"/>
  </cols>
  <sheetData>
    <row r="1" spans="1:8" s="1" customFormat="1" ht="27" customHeight="1">
      <c r="A1" s="96" t="s">
        <v>52</v>
      </c>
      <c r="B1" s="96"/>
      <c r="C1" s="96"/>
      <c r="D1" s="96"/>
      <c r="E1" s="96"/>
      <c r="F1" s="96"/>
      <c r="G1" s="96"/>
      <c r="H1" s="96"/>
    </row>
    <row r="2" spans="2:8" s="1" customFormat="1" ht="18" customHeight="1">
      <c r="B2" s="99"/>
      <c r="C2" s="99"/>
      <c r="D2" s="99"/>
      <c r="E2" s="99"/>
      <c r="F2" s="99"/>
      <c r="G2" s="99"/>
      <c r="H2" s="99"/>
    </row>
    <row r="3" spans="1:8" s="3" customFormat="1" ht="19.5" customHeight="1" thickBot="1">
      <c r="A3" s="1"/>
      <c r="B3" s="2"/>
      <c r="C3" s="102" t="s">
        <v>59</v>
      </c>
      <c r="D3" s="102"/>
      <c r="E3" s="102"/>
      <c r="F3" s="102"/>
      <c r="G3" s="102"/>
      <c r="H3" s="102"/>
    </row>
    <row r="4" spans="1:8" s="3" customFormat="1" ht="17.25" customHeight="1">
      <c r="A4" s="103" t="s">
        <v>3</v>
      </c>
      <c r="B4" s="104"/>
      <c r="C4" s="97" t="s">
        <v>40</v>
      </c>
      <c r="D4" s="97"/>
      <c r="E4" s="97" t="s">
        <v>5</v>
      </c>
      <c r="F4" s="97"/>
      <c r="G4" s="97" t="s">
        <v>7</v>
      </c>
      <c r="H4" s="98"/>
    </row>
    <row r="5" spans="1:8" s="3" customFormat="1" ht="17.25" customHeight="1">
      <c r="A5" s="91"/>
      <c r="B5" s="92"/>
      <c r="C5" s="13" t="s">
        <v>31</v>
      </c>
      <c r="D5" s="14" t="s">
        <v>1</v>
      </c>
      <c r="E5" s="13" t="s">
        <v>31</v>
      </c>
      <c r="F5" s="14" t="s">
        <v>1</v>
      </c>
      <c r="G5" s="13" t="s">
        <v>31</v>
      </c>
      <c r="H5" s="4" t="s">
        <v>1</v>
      </c>
    </row>
    <row r="6" spans="1:8" s="61" customFormat="1" ht="15" customHeight="1">
      <c r="A6" s="100" t="s">
        <v>42</v>
      </c>
      <c r="B6" s="101"/>
      <c r="C6" s="26">
        <f>C7+C8</f>
        <v>723272000</v>
      </c>
      <c r="D6" s="27">
        <f aca="true" t="shared" si="0" ref="D6:D12">C6/$C$6*100</f>
        <v>100</v>
      </c>
      <c r="E6" s="26">
        <f>E7+E8</f>
        <v>795296008</v>
      </c>
      <c r="F6" s="27">
        <f aca="true" t="shared" si="1" ref="F6:F12">E6/$E$6*100</f>
        <v>100</v>
      </c>
      <c r="G6" s="26">
        <f>G7+G8</f>
        <v>72024008</v>
      </c>
      <c r="H6" s="32">
        <f>IF(C6=0,0,ABS(G6/C6*100))</f>
        <v>9.958080500835093</v>
      </c>
    </row>
    <row r="7" spans="1:8" s="58" customFormat="1" ht="15" customHeight="1">
      <c r="A7" s="28"/>
      <c r="B7" s="29" t="s">
        <v>44</v>
      </c>
      <c r="C7" s="30">
        <v>715272000</v>
      </c>
      <c r="D7" s="31">
        <f t="shared" si="0"/>
        <v>98.89391542877368</v>
      </c>
      <c r="E7" s="33">
        <v>782477684</v>
      </c>
      <c r="F7" s="31">
        <f t="shared" si="1"/>
        <v>98.38823232217206</v>
      </c>
      <c r="G7" s="34">
        <f>E7-C7</f>
        <v>67205684</v>
      </c>
      <c r="H7" s="35">
        <f aca="true" t="shared" si="2" ref="H7:H12">IF(C7=0,0,ABS(G7/C7*100))</f>
        <v>9.395822008970015</v>
      </c>
    </row>
    <row r="8" spans="1:8" s="58" customFormat="1" ht="15" customHeight="1">
      <c r="A8" s="28"/>
      <c r="B8" s="29" t="s">
        <v>45</v>
      </c>
      <c r="C8" s="30">
        <v>8000000</v>
      </c>
      <c r="D8" s="31">
        <f t="shared" si="0"/>
        <v>1.1060845712263159</v>
      </c>
      <c r="E8" s="33">
        <v>12818324</v>
      </c>
      <c r="F8" s="31">
        <f t="shared" si="1"/>
        <v>1.6117676778279515</v>
      </c>
      <c r="G8" s="34">
        <f>E8-C8</f>
        <v>4818324</v>
      </c>
      <c r="H8" s="36">
        <f t="shared" si="2"/>
        <v>60.229049999999994</v>
      </c>
    </row>
    <row r="9" spans="1:8" s="5" customFormat="1" ht="15" customHeight="1">
      <c r="A9" s="93" t="s">
        <v>43</v>
      </c>
      <c r="B9" s="94"/>
      <c r="C9" s="39">
        <f>C10+C11</f>
        <v>715272000</v>
      </c>
      <c r="D9" s="40">
        <f t="shared" si="0"/>
        <v>98.89391542877368</v>
      </c>
      <c r="E9" s="39">
        <f>SUM(E10:E11)</f>
        <v>784390686</v>
      </c>
      <c r="F9" s="40">
        <f t="shared" si="1"/>
        <v>98.62877194273555</v>
      </c>
      <c r="G9" s="39">
        <f>SUM(G10:G11)</f>
        <v>69118686</v>
      </c>
      <c r="H9" s="41">
        <f t="shared" si="2"/>
        <v>9.663272992651747</v>
      </c>
    </row>
    <row r="10" spans="1:8" ht="15" customHeight="1">
      <c r="A10" s="28"/>
      <c r="B10" s="29" t="s">
        <v>46</v>
      </c>
      <c r="C10" s="30">
        <v>715272000</v>
      </c>
      <c r="D10" s="31">
        <f t="shared" si="0"/>
        <v>98.89391542877368</v>
      </c>
      <c r="E10" s="33">
        <v>763131988</v>
      </c>
      <c r="F10" s="31">
        <f t="shared" si="1"/>
        <v>95.95571715732791</v>
      </c>
      <c r="G10" s="34">
        <f>E10-C10</f>
        <v>47859988</v>
      </c>
      <c r="H10" s="35">
        <f t="shared" si="2"/>
        <v>6.691159167421625</v>
      </c>
    </row>
    <row r="11" spans="1:8" ht="15" customHeight="1">
      <c r="A11" s="28"/>
      <c r="B11" s="29" t="s">
        <v>47</v>
      </c>
      <c r="C11" s="30">
        <v>0</v>
      </c>
      <c r="D11" s="31">
        <f t="shared" si="0"/>
        <v>0</v>
      </c>
      <c r="E11" s="33">
        <v>21258698</v>
      </c>
      <c r="F11" s="31">
        <f t="shared" si="1"/>
        <v>2.673054785407649</v>
      </c>
      <c r="G11" s="34">
        <f>E11-C11</f>
        <v>21258698</v>
      </c>
      <c r="H11" s="35">
        <f>IF(C11=0,0,ABS(G11/C11*100))</f>
        <v>0</v>
      </c>
    </row>
    <row r="12" spans="1:8" s="5" customFormat="1" ht="15" customHeight="1">
      <c r="A12" s="93" t="s">
        <v>66</v>
      </c>
      <c r="B12" s="94"/>
      <c r="C12" s="39">
        <f>C6-C9</f>
        <v>8000000</v>
      </c>
      <c r="D12" s="40">
        <f t="shared" si="0"/>
        <v>1.1060845712263159</v>
      </c>
      <c r="E12" s="39">
        <f>E6-E9</f>
        <v>10905322</v>
      </c>
      <c r="F12" s="40">
        <f t="shared" si="1"/>
        <v>1.3712280572644344</v>
      </c>
      <c r="G12" s="39">
        <f>G6-G9</f>
        <v>2905322</v>
      </c>
      <c r="H12" s="41">
        <f t="shared" si="2"/>
        <v>36.316525</v>
      </c>
    </row>
    <row r="13" spans="1:8" s="5" customFormat="1" ht="15" customHeight="1">
      <c r="A13" s="93"/>
      <c r="B13" s="94"/>
      <c r="C13" s="39"/>
      <c r="D13" s="39"/>
      <c r="E13" s="39"/>
      <c r="F13" s="39"/>
      <c r="G13" s="42"/>
      <c r="H13" s="41"/>
    </row>
    <row r="14" spans="1:8" ht="15" customHeight="1">
      <c r="A14" s="28"/>
      <c r="B14" s="29"/>
      <c r="C14" s="30"/>
      <c r="D14" s="43"/>
      <c r="E14" s="33"/>
      <c r="F14" s="43"/>
      <c r="G14" s="34"/>
      <c r="H14" s="44"/>
    </row>
    <row r="15" spans="1:8" ht="15" customHeight="1">
      <c r="A15" s="28"/>
      <c r="B15" s="29"/>
      <c r="C15" s="30"/>
      <c r="D15" s="43"/>
      <c r="E15" s="33"/>
      <c r="F15" s="43"/>
      <c r="G15" s="34"/>
      <c r="H15" s="44"/>
    </row>
    <row r="16" spans="1:8" ht="15" customHeight="1">
      <c r="A16" s="28"/>
      <c r="B16" s="29"/>
      <c r="C16" s="30"/>
      <c r="D16" s="43"/>
      <c r="E16" s="33"/>
      <c r="F16" s="43"/>
      <c r="G16" s="34"/>
      <c r="H16" s="44"/>
    </row>
    <row r="17" spans="1:8" ht="15" customHeight="1">
      <c r="A17" s="28"/>
      <c r="B17" s="29"/>
      <c r="C17" s="30"/>
      <c r="D17" s="43"/>
      <c r="E17" s="33"/>
      <c r="F17" s="43"/>
      <c r="G17" s="34"/>
      <c r="H17" s="44"/>
    </row>
    <row r="18" spans="1:8" ht="15" customHeight="1">
      <c r="A18" s="28"/>
      <c r="B18" s="29"/>
      <c r="C18" s="30"/>
      <c r="D18" s="43"/>
      <c r="E18" s="33"/>
      <c r="F18" s="43"/>
      <c r="G18" s="34"/>
      <c r="H18" s="44"/>
    </row>
    <row r="19" spans="1:8" ht="15" customHeight="1">
      <c r="A19" s="28"/>
      <c r="B19" s="29"/>
      <c r="C19" s="30"/>
      <c r="D19" s="43"/>
      <c r="E19" s="33"/>
      <c r="F19" s="43"/>
      <c r="G19" s="34"/>
      <c r="H19" s="44"/>
    </row>
    <row r="20" spans="1:8" ht="15" customHeight="1">
      <c r="A20" s="15"/>
      <c r="B20" s="9"/>
      <c r="C20" s="16"/>
      <c r="D20" s="19">
        <v>0</v>
      </c>
      <c r="E20" s="17"/>
      <c r="F20" s="19">
        <v>0</v>
      </c>
      <c r="G20" s="18">
        <v>0</v>
      </c>
      <c r="H20" s="20">
        <v>0</v>
      </c>
    </row>
    <row r="21" spans="1:8" ht="15" customHeight="1">
      <c r="A21" s="15"/>
      <c r="B21" s="9"/>
      <c r="C21" s="16"/>
      <c r="D21" s="19">
        <v>0</v>
      </c>
      <c r="E21" s="17"/>
      <c r="F21" s="19">
        <v>0</v>
      </c>
      <c r="G21" s="18">
        <v>0</v>
      </c>
      <c r="H21" s="20">
        <v>0</v>
      </c>
    </row>
    <row r="22" spans="1:8" ht="15" customHeight="1">
      <c r="A22" s="15"/>
      <c r="B22" s="9"/>
      <c r="C22" s="16"/>
      <c r="D22" s="19"/>
      <c r="E22" s="17"/>
      <c r="F22" s="19"/>
      <c r="G22" s="18"/>
      <c r="H22" s="20"/>
    </row>
    <row r="23" spans="1:8" ht="15" customHeight="1">
      <c r="A23" s="15"/>
      <c r="B23" s="9"/>
      <c r="C23" s="16"/>
      <c r="D23" s="19">
        <v>0</v>
      </c>
      <c r="E23" s="17"/>
      <c r="F23" s="19">
        <v>0</v>
      </c>
      <c r="G23" s="18">
        <v>0</v>
      </c>
      <c r="H23" s="20"/>
    </row>
    <row r="24" spans="1:8" s="5" customFormat="1" ht="15" customHeight="1" thickBot="1">
      <c r="A24" s="82"/>
      <c r="B24" s="83"/>
      <c r="C24" s="21"/>
      <c r="D24" s="21"/>
      <c r="E24" s="21"/>
      <c r="F24" s="21"/>
      <c r="G24" s="22"/>
      <c r="H24" s="23"/>
    </row>
    <row r="25" spans="1:8" ht="15" customHeight="1">
      <c r="A25" s="5"/>
      <c r="B25" s="81"/>
      <c r="C25" s="81"/>
      <c r="D25" s="81"/>
      <c r="E25" s="81"/>
      <c r="F25" s="81"/>
      <c r="G25" s="81"/>
      <c r="H25" s="81"/>
    </row>
    <row r="26" spans="2:8" ht="15" customHeight="1">
      <c r="B26" s="95"/>
      <c r="C26" s="95"/>
      <c r="D26" s="95"/>
      <c r="E26" s="95"/>
      <c r="F26" s="95"/>
      <c r="G26" s="95"/>
      <c r="H26" s="95"/>
    </row>
    <row r="27" ht="15" customHeight="1"/>
    <row r="28" ht="15" customHeight="1"/>
    <row r="29" spans="1:8" s="1" customFormat="1" ht="27" customHeight="1">
      <c r="A29" s="96" t="s">
        <v>53</v>
      </c>
      <c r="B29" s="96"/>
      <c r="C29" s="96"/>
      <c r="D29" s="96"/>
      <c r="E29" s="96"/>
      <c r="F29" s="96"/>
      <c r="G29" s="96"/>
      <c r="H29" s="96"/>
    </row>
    <row r="30" spans="2:8" s="1" customFormat="1" ht="18" customHeight="1">
      <c r="B30" s="99"/>
      <c r="C30" s="99"/>
      <c r="D30" s="99"/>
      <c r="E30" s="99"/>
      <c r="F30" s="99"/>
      <c r="G30" s="99"/>
      <c r="H30" s="99"/>
    </row>
    <row r="31" spans="1:8" s="3" customFormat="1" ht="19.5" customHeight="1" thickBot="1">
      <c r="A31" s="1"/>
      <c r="B31" s="2"/>
      <c r="C31" s="102" t="s">
        <v>60</v>
      </c>
      <c r="D31" s="102"/>
      <c r="E31" s="102"/>
      <c r="F31" s="102"/>
      <c r="G31" s="102"/>
      <c r="H31" s="102"/>
    </row>
    <row r="32" spans="1:8" s="3" customFormat="1" ht="17.25" customHeight="1">
      <c r="A32" s="103" t="s">
        <v>32</v>
      </c>
      <c r="B32" s="104"/>
      <c r="C32" s="97" t="s">
        <v>40</v>
      </c>
      <c r="D32" s="97"/>
      <c r="E32" s="97" t="s">
        <v>33</v>
      </c>
      <c r="F32" s="97"/>
      <c r="G32" s="97" t="s">
        <v>34</v>
      </c>
      <c r="H32" s="98"/>
    </row>
    <row r="33" spans="1:8" s="3" customFormat="1" ht="17.25" customHeight="1">
      <c r="A33" s="91"/>
      <c r="B33" s="92"/>
      <c r="C33" s="13" t="s">
        <v>31</v>
      </c>
      <c r="D33" s="14" t="s">
        <v>1</v>
      </c>
      <c r="E33" s="13" t="s">
        <v>31</v>
      </c>
      <c r="F33" s="14" t="s">
        <v>1</v>
      </c>
      <c r="G33" s="13" t="s">
        <v>31</v>
      </c>
      <c r="H33" s="4" t="s">
        <v>1</v>
      </c>
    </row>
    <row r="34" spans="1:8" s="5" customFormat="1" ht="15" customHeight="1">
      <c r="A34" s="100" t="s">
        <v>35</v>
      </c>
      <c r="B34" s="101"/>
      <c r="C34" s="26">
        <f>C35+C36</f>
        <v>104984000</v>
      </c>
      <c r="D34" s="27">
        <f>C34/$C$34*100</f>
        <v>100</v>
      </c>
      <c r="E34" s="26">
        <f>E35+E36</f>
        <v>164230323</v>
      </c>
      <c r="F34" s="27">
        <f>E34/$E$34*100</f>
        <v>100</v>
      </c>
      <c r="G34" s="26">
        <f>G35+G36</f>
        <v>59246323</v>
      </c>
      <c r="H34" s="50">
        <f>IF(C34=0,0,ABS(G34/C34*100))</f>
        <v>56.43366894002896</v>
      </c>
    </row>
    <row r="35" spans="1:9" s="5" customFormat="1" ht="15" customHeight="1">
      <c r="A35" s="45"/>
      <c r="B35" s="46" t="s">
        <v>36</v>
      </c>
      <c r="C35" s="30">
        <v>8000000</v>
      </c>
      <c r="D35" s="31">
        <f>C35/$C$34*100</f>
        <v>7.6202087937209475</v>
      </c>
      <c r="E35" s="33">
        <v>10905322</v>
      </c>
      <c r="F35" s="31">
        <f>E35/$E$34*100</f>
        <v>6.640260946207845</v>
      </c>
      <c r="G35" s="49">
        <f>E35-C35</f>
        <v>2905322</v>
      </c>
      <c r="H35" s="35">
        <f>IF(C35=0,0,ABS(G35/C35*100))</f>
        <v>36.316525</v>
      </c>
      <c r="I35" s="25"/>
    </row>
    <row r="36" spans="1:8" ht="15" customHeight="1">
      <c r="A36" s="45"/>
      <c r="B36" s="29" t="s">
        <v>37</v>
      </c>
      <c r="C36" s="30">
        <v>96984000</v>
      </c>
      <c r="D36" s="31">
        <f>C36/$C$34*100</f>
        <v>92.37979120627905</v>
      </c>
      <c r="E36" s="33">
        <v>153325001</v>
      </c>
      <c r="F36" s="31">
        <f>E36/$E$34*100</f>
        <v>93.35973905379215</v>
      </c>
      <c r="G36" s="49">
        <f>E36-C36</f>
        <v>56341001</v>
      </c>
      <c r="H36" s="35">
        <f>IF(C36=0,0,ABS(G36/C36*100))</f>
        <v>58.093088550688776</v>
      </c>
    </row>
    <row r="37" spans="1:8" s="5" customFormat="1" ht="15" customHeight="1">
      <c r="A37" s="93" t="s">
        <v>38</v>
      </c>
      <c r="B37" s="94"/>
      <c r="C37" s="39"/>
      <c r="D37" s="40"/>
      <c r="E37" s="39"/>
      <c r="F37" s="40"/>
      <c r="G37" s="39"/>
      <c r="H37" s="41"/>
    </row>
    <row r="38" spans="1:8" s="5" customFormat="1" ht="15" customHeight="1">
      <c r="A38" s="93" t="s">
        <v>39</v>
      </c>
      <c r="B38" s="94"/>
      <c r="C38" s="39">
        <f>C34-C37</f>
        <v>104984000</v>
      </c>
      <c r="D38" s="40">
        <f>C38/$C$34*100</f>
        <v>100</v>
      </c>
      <c r="E38" s="39">
        <f>E34-E37</f>
        <v>164230323</v>
      </c>
      <c r="F38" s="40">
        <f>E38/$E$34*100</f>
        <v>100</v>
      </c>
      <c r="G38" s="39">
        <f>G34-G37</f>
        <v>59246323</v>
      </c>
      <c r="H38" s="41">
        <f>IF(C38=0,0,ABS(G38/C38*100))</f>
        <v>56.43366894002896</v>
      </c>
    </row>
    <row r="39" spans="1:8" ht="15" customHeight="1">
      <c r="A39" s="37"/>
      <c r="B39" s="38"/>
      <c r="C39" s="47"/>
      <c r="D39" s="49"/>
      <c r="E39" s="47"/>
      <c r="F39" s="49"/>
      <c r="G39" s="49"/>
      <c r="H39" s="35"/>
    </row>
    <row r="40" spans="1:8" ht="15" customHeight="1">
      <c r="A40" s="37"/>
      <c r="B40" s="38"/>
      <c r="C40" s="47"/>
      <c r="D40" s="49"/>
      <c r="E40" s="47"/>
      <c r="F40" s="49"/>
      <c r="G40" s="49"/>
      <c r="H40" s="35"/>
    </row>
    <row r="41" spans="1:8" ht="15" customHeight="1">
      <c r="A41" s="37"/>
      <c r="B41" s="38"/>
      <c r="C41" s="47"/>
      <c r="D41" s="49"/>
      <c r="E41" s="47"/>
      <c r="F41" s="49"/>
      <c r="G41" s="49"/>
      <c r="H41" s="35"/>
    </row>
    <row r="42" spans="1:8" ht="15" customHeight="1">
      <c r="A42" s="37"/>
      <c r="B42" s="38"/>
      <c r="C42" s="47"/>
      <c r="D42" s="49"/>
      <c r="E42" s="47"/>
      <c r="F42" s="49"/>
      <c r="G42" s="49"/>
      <c r="H42" s="35"/>
    </row>
    <row r="43" spans="1:8" ht="15" customHeight="1">
      <c r="A43" s="37"/>
      <c r="B43" s="38"/>
      <c r="C43" s="47"/>
      <c r="D43" s="49"/>
      <c r="E43" s="47"/>
      <c r="F43" s="49"/>
      <c r="G43" s="49"/>
      <c r="H43" s="35"/>
    </row>
    <row r="44" spans="1:8" ht="15" customHeight="1">
      <c r="A44" s="37"/>
      <c r="B44" s="38"/>
      <c r="C44" s="47"/>
      <c r="D44" s="49"/>
      <c r="E44" s="47"/>
      <c r="F44" s="49"/>
      <c r="G44" s="49"/>
      <c r="H44" s="35"/>
    </row>
    <row r="45" spans="1:8" ht="15" customHeight="1">
      <c r="A45" s="37"/>
      <c r="B45" s="38"/>
      <c r="C45" s="47"/>
      <c r="D45" s="49"/>
      <c r="E45" s="47"/>
      <c r="F45" s="49"/>
      <c r="G45" s="49"/>
      <c r="H45" s="35"/>
    </row>
    <row r="46" spans="1:8" ht="15" customHeight="1">
      <c r="A46" s="37"/>
      <c r="B46" s="38"/>
      <c r="C46" s="47"/>
      <c r="D46" s="49"/>
      <c r="E46" s="47"/>
      <c r="F46" s="49"/>
      <c r="G46" s="49"/>
      <c r="H46" s="35"/>
    </row>
    <row r="47" spans="1:8" ht="15" customHeight="1">
      <c r="A47" s="37"/>
      <c r="B47" s="38"/>
      <c r="C47" s="47"/>
      <c r="D47" s="49"/>
      <c r="E47" s="47"/>
      <c r="F47" s="49"/>
      <c r="G47" s="49"/>
      <c r="H47" s="35"/>
    </row>
    <row r="48" spans="1:8" s="12" customFormat="1" ht="15" customHeight="1">
      <c r="A48" s="48"/>
      <c r="B48" s="29"/>
      <c r="C48" s="30"/>
      <c r="D48" s="43"/>
      <c r="E48" s="17"/>
      <c r="F48" s="19"/>
      <c r="G48" s="24"/>
      <c r="H48" s="20"/>
    </row>
    <row r="49" spans="1:8" s="12" customFormat="1" ht="15" customHeight="1">
      <c r="A49" s="48"/>
      <c r="B49" s="29"/>
      <c r="C49" s="30"/>
      <c r="D49" s="43"/>
      <c r="E49" s="17"/>
      <c r="F49" s="19"/>
      <c r="G49" s="24"/>
      <c r="H49" s="20"/>
    </row>
    <row r="50" spans="1:8" s="5" customFormat="1" ht="15" customHeight="1" thickBot="1">
      <c r="A50" s="82"/>
      <c r="B50" s="83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3">
        <v>0</v>
      </c>
    </row>
    <row r="51" spans="1:8" ht="15.75">
      <c r="A51" s="5"/>
      <c r="B51" s="81"/>
      <c r="C51" s="81"/>
      <c r="D51" s="81"/>
      <c r="E51" s="81"/>
      <c r="F51" s="81"/>
      <c r="G51" s="81"/>
      <c r="H51" s="81"/>
    </row>
    <row r="52" spans="2:8" ht="15.75">
      <c r="B52" s="95"/>
      <c r="C52" s="95"/>
      <c r="D52" s="95"/>
      <c r="E52" s="95"/>
      <c r="F52" s="95"/>
      <c r="G52" s="95"/>
      <c r="H52" s="95"/>
    </row>
  </sheetData>
  <sheetProtection/>
  <mergeCells count="27">
    <mergeCell ref="B52:H52"/>
    <mergeCell ref="B51:H51"/>
    <mergeCell ref="A50:B50"/>
    <mergeCell ref="A24:B24"/>
    <mergeCell ref="B25:H25"/>
    <mergeCell ref="B26:H26"/>
    <mergeCell ref="G32:H32"/>
    <mergeCell ref="C31:H31"/>
    <mergeCell ref="E32:F32"/>
    <mergeCell ref="A9:B9"/>
    <mergeCell ref="A38:B38"/>
    <mergeCell ref="A12:B12"/>
    <mergeCell ref="A37:B37"/>
    <mergeCell ref="A32:B33"/>
    <mergeCell ref="A29:H29"/>
    <mergeCell ref="A13:B13"/>
    <mergeCell ref="A34:B34"/>
    <mergeCell ref="C32:D32"/>
    <mergeCell ref="B30:H30"/>
    <mergeCell ref="A1:H1"/>
    <mergeCell ref="G4:H4"/>
    <mergeCell ref="B2:H2"/>
    <mergeCell ref="A6:B6"/>
    <mergeCell ref="C4:D4"/>
    <mergeCell ref="C3:H3"/>
    <mergeCell ref="A4:B5"/>
    <mergeCell ref="E4:F4"/>
  </mergeCells>
  <dataValidations count="1">
    <dataValidation type="decimal" operator="greaterThanOrEqual" allowBlank="1" showInputMessage="1" showErrorMessage="1" sqref="F6:F12 G6 D6:D12 E6:E11 G9 C6:C11 C13:F23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  <ignoredErrors>
    <ignoredError sqref="D12 D6 D34 D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">
      <selection activeCell="C38" sqref="C38"/>
    </sheetView>
  </sheetViews>
  <sheetFormatPr defaultColWidth="9.00390625" defaultRowHeight="16.5"/>
  <cols>
    <col min="1" max="1" width="0.875" style="6" customWidth="1"/>
    <col min="2" max="2" width="19.00390625" style="6" customWidth="1"/>
    <col min="3" max="3" width="7.75390625" style="6" customWidth="1"/>
    <col min="4" max="4" width="13.00390625" style="6" customWidth="1"/>
    <col min="5" max="5" width="3.75390625" style="6" customWidth="1"/>
    <col min="6" max="6" width="4.50390625" style="6" customWidth="1"/>
    <col min="7" max="7" width="13.25390625" style="6" customWidth="1"/>
    <col min="8" max="8" width="3.50390625" style="6" customWidth="1"/>
    <col min="9" max="9" width="14.75390625" style="6" customWidth="1"/>
    <col min="10" max="10" width="1.37890625" style="6" customWidth="1"/>
    <col min="11" max="11" width="8.25390625" style="6" customWidth="1"/>
    <col min="12" max="12" width="13.00390625" style="6" customWidth="1"/>
    <col min="13" max="16384" width="9.00390625" style="6" customWidth="1"/>
  </cols>
  <sheetData>
    <row r="1" spans="2:11" s="1" customFormat="1" ht="27" customHeight="1">
      <c r="B1" s="96" t="s">
        <v>54</v>
      </c>
      <c r="C1" s="96"/>
      <c r="D1" s="96"/>
      <c r="E1" s="96"/>
      <c r="F1" s="96"/>
      <c r="G1" s="96"/>
      <c r="H1" s="96"/>
      <c r="I1" s="96"/>
      <c r="J1" s="96"/>
      <c r="K1" s="96"/>
    </row>
    <row r="2" spans="2:11" s="1" customFormat="1" ht="18" customHeight="1"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19.5" customHeight="1" thickBot="1">
      <c r="A3" s="1"/>
      <c r="B3" s="2"/>
      <c r="C3" s="168" t="s">
        <v>61</v>
      </c>
      <c r="D3" s="169"/>
      <c r="E3" s="169"/>
      <c r="F3" s="169"/>
      <c r="G3" s="169"/>
      <c r="H3" s="169"/>
      <c r="I3" s="127" t="s">
        <v>0</v>
      </c>
      <c r="J3" s="127"/>
      <c r="K3" s="127"/>
    </row>
    <row r="4" spans="1:11" s="3" customFormat="1" ht="17.25" customHeight="1">
      <c r="A4" s="103" t="s">
        <v>4</v>
      </c>
      <c r="B4" s="103"/>
      <c r="C4" s="104"/>
      <c r="D4" s="163" t="s">
        <v>41</v>
      </c>
      <c r="E4" s="104"/>
      <c r="F4" s="163" t="s">
        <v>6</v>
      </c>
      <c r="G4" s="104"/>
      <c r="H4" s="98" t="s">
        <v>7</v>
      </c>
      <c r="I4" s="165"/>
      <c r="J4" s="165"/>
      <c r="K4" s="165"/>
    </row>
    <row r="5" spans="1:11" s="3" customFormat="1" ht="17.25" customHeight="1">
      <c r="A5" s="91"/>
      <c r="B5" s="91"/>
      <c r="C5" s="92"/>
      <c r="D5" s="164"/>
      <c r="E5" s="92"/>
      <c r="F5" s="164"/>
      <c r="G5" s="92"/>
      <c r="H5" s="172" t="s">
        <v>8</v>
      </c>
      <c r="I5" s="173"/>
      <c r="J5" s="166" t="s">
        <v>1</v>
      </c>
      <c r="K5" s="167"/>
    </row>
    <row r="6" spans="1:11" s="5" customFormat="1" ht="15" customHeight="1">
      <c r="A6" s="155" t="s">
        <v>9</v>
      </c>
      <c r="B6" s="155"/>
      <c r="C6" s="156"/>
      <c r="D6" s="157"/>
      <c r="E6" s="158"/>
      <c r="F6" s="157"/>
      <c r="G6" s="158"/>
      <c r="H6" s="157"/>
      <c r="I6" s="158"/>
      <c r="J6" s="170"/>
      <c r="K6" s="171"/>
    </row>
    <row r="7" spans="1:11" ht="15" customHeight="1">
      <c r="A7" s="51"/>
      <c r="B7" s="159" t="s">
        <v>58</v>
      </c>
      <c r="C7" s="160"/>
      <c r="D7" s="86">
        <v>8000000</v>
      </c>
      <c r="E7" s="87"/>
      <c r="F7" s="86">
        <v>10905322</v>
      </c>
      <c r="G7" s="87"/>
      <c r="H7" s="90">
        <f>F7-D7</f>
        <v>2905322</v>
      </c>
      <c r="I7" s="76"/>
      <c r="J7" s="161">
        <f>IF(D7=0,0,ABS(H7/D7*100))</f>
        <v>36.316525</v>
      </c>
      <c r="K7" s="162">
        <f>IF(F7=0,0,ABS(J7/F7*100))</f>
        <v>0.00033301653082779215</v>
      </c>
    </row>
    <row r="8" spans="1:11" ht="15" customHeight="1">
      <c r="A8" s="51"/>
      <c r="B8" s="159" t="s">
        <v>10</v>
      </c>
      <c r="C8" s="160"/>
      <c r="D8" s="86">
        <v>0</v>
      </c>
      <c r="E8" s="87"/>
      <c r="F8" s="86">
        <v>158578097</v>
      </c>
      <c r="G8" s="87"/>
      <c r="H8" s="90">
        <f>F8-D8</f>
        <v>158578097</v>
      </c>
      <c r="I8" s="76"/>
      <c r="J8" s="115">
        <f>IF(D8=0,0,ABS(H8/D8*100))</f>
        <v>0</v>
      </c>
      <c r="K8" s="116">
        <f>IF(F8=0,0,ABS(J8/F8*100))</f>
        <v>0</v>
      </c>
    </row>
    <row r="9" spans="1:11" s="5" customFormat="1" ht="15" customHeight="1">
      <c r="A9" s="51"/>
      <c r="B9" s="51" t="s">
        <v>11</v>
      </c>
      <c r="C9" s="54"/>
      <c r="D9" s="135">
        <f>SUM(D7:E8)</f>
        <v>8000000</v>
      </c>
      <c r="E9" s="136"/>
      <c r="F9" s="135">
        <f>SUM(F7:G8)</f>
        <v>169483419</v>
      </c>
      <c r="G9" s="136"/>
      <c r="H9" s="135">
        <f>SUM(H7:I8)</f>
        <v>161483419</v>
      </c>
      <c r="I9" s="136"/>
      <c r="J9" s="117">
        <f>IF(D9=0,0,ABS(H9/D9*100))</f>
        <v>2018.5427375</v>
      </c>
      <c r="K9" s="118">
        <f>IF(F9=0,0,ABS(J9/F9*100))</f>
        <v>0.0011909971780189306</v>
      </c>
    </row>
    <row r="10" spans="1:11" s="5" customFormat="1" ht="15" customHeight="1">
      <c r="A10" s="138" t="s">
        <v>12</v>
      </c>
      <c r="B10" s="138"/>
      <c r="C10" s="139"/>
      <c r="D10" s="135"/>
      <c r="E10" s="136"/>
      <c r="F10" s="135"/>
      <c r="G10" s="136"/>
      <c r="H10" s="135"/>
      <c r="I10" s="136"/>
      <c r="J10" s="115"/>
      <c r="K10" s="116"/>
    </row>
    <row r="11" spans="1:11" s="58" customFormat="1" ht="15" customHeight="1">
      <c r="A11" s="51"/>
      <c r="B11" s="62" t="s">
        <v>62</v>
      </c>
      <c r="C11" s="63"/>
      <c r="D11" s="52"/>
      <c r="E11" s="53"/>
      <c r="F11" s="52"/>
      <c r="G11" s="53">
        <v>13623</v>
      </c>
      <c r="H11" s="56"/>
      <c r="I11" s="57">
        <v>13623</v>
      </c>
      <c r="J11" s="161">
        <f>IF(D11=0,0,ABS(H11/D11*100))</f>
        <v>0</v>
      </c>
      <c r="K11" s="162">
        <f>IF(F11=0,0,ABS(J11/F11*100))</f>
        <v>0</v>
      </c>
    </row>
    <row r="12" spans="1:11" s="58" customFormat="1" ht="15" customHeight="1">
      <c r="A12" s="51"/>
      <c r="B12" s="148" t="s">
        <v>13</v>
      </c>
      <c r="C12" s="149"/>
      <c r="D12" s="86">
        <v>-26252000</v>
      </c>
      <c r="E12" s="87"/>
      <c r="F12" s="86">
        <v>-358037911</v>
      </c>
      <c r="G12" s="87"/>
      <c r="H12" s="90">
        <f>F12-D12</f>
        <v>-331785911</v>
      </c>
      <c r="I12" s="76"/>
      <c r="J12" s="115">
        <f>IF(D12=0,0,ABS(H12/D12*100))</f>
        <v>1263.8500342831023</v>
      </c>
      <c r="K12" s="116">
        <f>IF(F12=0,0,ABS(J12/F12*100))</f>
        <v>0.0003529933550201901</v>
      </c>
    </row>
    <row r="13" spans="1:11" s="58" customFormat="1" ht="15" customHeight="1">
      <c r="A13" s="51"/>
      <c r="B13" s="148" t="s">
        <v>64</v>
      </c>
      <c r="C13" s="149"/>
      <c r="D13" s="86">
        <v>-5218000</v>
      </c>
      <c r="E13" s="87"/>
      <c r="F13" s="90">
        <v>-5090261</v>
      </c>
      <c r="G13" s="76"/>
      <c r="H13" s="90">
        <f>F13-D13</f>
        <v>127739</v>
      </c>
      <c r="I13" s="76"/>
      <c r="J13" s="115">
        <f>IF(D13=0,0,ABS(H13/D13*100))</f>
        <v>2.448045228056727</v>
      </c>
      <c r="K13" s="116">
        <f>IF(F13=0,0,ABS(J13/F13*100))</f>
        <v>4.8092725069632515E-05</v>
      </c>
    </row>
    <row r="14" spans="1:11" s="61" customFormat="1" ht="15" customHeight="1">
      <c r="A14" s="51"/>
      <c r="B14" s="51" t="s">
        <v>14</v>
      </c>
      <c r="C14" s="54"/>
      <c r="D14" s="135">
        <f>SUM(D11:E13)</f>
        <v>-31470000</v>
      </c>
      <c r="E14" s="136"/>
      <c r="F14" s="135">
        <f>SUM(F11:G13)</f>
        <v>-363114549</v>
      </c>
      <c r="G14" s="136"/>
      <c r="H14" s="135">
        <f>F14-D14</f>
        <v>-331644549</v>
      </c>
      <c r="I14" s="136"/>
      <c r="J14" s="117">
        <f>IF(D14=0,0,ABS(H14/D14*100))</f>
        <v>1053.8434985700667</v>
      </c>
      <c r="K14" s="118">
        <f>IF(F14=0,0,ABS(J14/F14*100))</f>
        <v>0.00029022342989899497</v>
      </c>
    </row>
    <row r="15" spans="1:11" s="5" customFormat="1" ht="15" customHeight="1">
      <c r="A15" s="138" t="s">
        <v>48</v>
      </c>
      <c r="B15" s="138"/>
      <c r="C15" s="139"/>
      <c r="D15" s="86"/>
      <c r="E15" s="87"/>
      <c r="F15" s="86"/>
      <c r="G15" s="87"/>
      <c r="H15" s="90"/>
      <c r="I15" s="76"/>
      <c r="J15" s="115"/>
      <c r="K15" s="116"/>
    </row>
    <row r="16" spans="1:11" s="5" customFormat="1" ht="30" customHeight="1">
      <c r="A16" s="51"/>
      <c r="B16" s="153" t="s">
        <v>56</v>
      </c>
      <c r="C16" s="154"/>
      <c r="D16" s="86">
        <v>31470000</v>
      </c>
      <c r="E16" s="87"/>
      <c r="F16" s="90">
        <v>185932805</v>
      </c>
      <c r="G16" s="150"/>
      <c r="H16" s="90">
        <f>F16-D16</f>
        <v>154462805</v>
      </c>
      <c r="I16" s="76"/>
      <c r="J16" s="115">
        <f>IF(D16=0,0,ABS(H16/D16*100))</f>
        <v>490.8255640292342</v>
      </c>
      <c r="K16" s="116">
        <f>IF(F16=0,0,ABS(J16/F16*100))</f>
        <v>0.0002639800781950416</v>
      </c>
    </row>
    <row r="17" spans="1:11" s="5" customFormat="1" ht="15" customHeight="1">
      <c r="A17" s="51"/>
      <c r="B17" s="51" t="s">
        <v>49</v>
      </c>
      <c r="C17" s="54"/>
      <c r="D17" s="151">
        <f>D16</f>
        <v>31470000</v>
      </c>
      <c r="E17" s="152"/>
      <c r="F17" s="151">
        <f>F16</f>
        <v>185932805</v>
      </c>
      <c r="G17" s="152"/>
      <c r="H17" s="151">
        <f>H16</f>
        <v>154462805</v>
      </c>
      <c r="I17" s="152"/>
      <c r="J17" s="117">
        <f>IF(D17=0,0,ABS(H17/D17*100))</f>
        <v>490.8255640292342</v>
      </c>
      <c r="K17" s="118">
        <f>IF(F17=0,0,ABS(J17/F17*100))</f>
        <v>0.0002639800781950416</v>
      </c>
    </row>
    <row r="18" spans="1:11" s="5" customFormat="1" ht="15" customHeight="1">
      <c r="A18" s="138" t="s">
        <v>15</v>
      </c>
      <c r="B18" s="138"/>
      <c r="C18" s="139"/>
      <c r="D18" s="135">
        <f>D9+D14+D17</f>
        <v>8000000</v>
      </c>
      <c r="E18" s="136"/>
      <c r="F18" s="135">
        <f>F9+F14+F17</f>
        <v>-7698325</v>
      </c>
      <c r="G18" s="136"/>
      <c r="H18" s="135">
        <f>H9+H14+H17</f>
        <v>-15698325</v>
      </c>
      <c r="I18" s="136"/>
      <c r="J18" s="117">
        <f>IF(D18=0,0,ABS(H18/D18*100))</f>
        <v>196.2290625</v>
      </c>
      <c r="K18" s="118">
        <f>IF(F18=0,0,ABS(J18/F18*100))</f>
        <v>0.0025489838698677957</v>
      </c>
    </row>
    <row r="19" spans="1:11" s="5" customFormat="1" ht="15" customHeight="1">
      <c r="A19" s="138" t="s">
        <v>16</v>
      </c>
      <c r="B19" s="138"/>
      <c r="C19" s="147"/>
      <c r="D19" s="145">
        <v>69928000</v>
      </c>
      <c r="E19" s="146"/>
      <c r="F19" s="145">
        <v>492671229</v>
      </c>
      <c r="G19" s="146"/>
      <c r="H19" s="133">
        <f>F19-D19</f>
        <v>422743229</v>
      </c>
      <c r="I19" s="134"/>
      <c r="J19" s="121">
        <f>IF(D19=0,0,ABS(H19/D19*100))</f>
        <v>604.5407118750715</v>
      </c>
      <c r="K19" s="118">
        <f>IF(F19=0,0,ABS(J19/F19*100))</f>
        <v>0.00012270672129609407</v>
      </c>
    </row>
    <row r="20" spans="1:11" s="5" customFormat="1" ht="15" customHeight="1">
      <c r="A20" s="110" t="s">
        <v>17</v>
      </c>
      <c r="B20" s="111"/>
      <c r="C20" s="112"/>
      <c r="D20" s="108">
        <f>D18+D19</f>
        <v>77928000</v>
      </c>
      <c r="E20" s="109"/>
      <c r="F20" s="108">
        <f>F18+F19</f>
        <v>484972904</v>
      </c>
      <c r="G20" s="109"/>
      <c r="H20" s="108">
        <f>H18+H19</f>
        <v>407044904</v>
      </c>
      <c r="I20" s="109"/>
      <c r="J20" s="119">
        <f>IF(D20=0,0,ABS(H20/D20*100))</f>
        <v>522.3345960373679</v>
      </c>
      <c r="K20" s="120">
        <f>IF(F20=0,0,ABS(J20/F20*100))</f>
        <v>0.00010770387205743105</v>
      </c>
    </row>
    <row r="21" spans="1:11" s="5" customFormat="1" ht="15" customHeight="1">
      <c r="A21" s="51"/>
      <c r="B21" s="51"/>
      <c r="C21" s="71"/>
      <c r="D21" s="72"/>
      <c r="E21" s="73"/>
      <c r="F21" s="72"/>
      <c r="G21" s="73"/>
      <c r="H21" s="72"/>
      <c r="I21" s="73"/>
      <c r="J21" s="74"/>
      <c r="K21" s="70"/>
    </row>
    <row r="22" spans="1:11" s="5" customFormat="1" ht="15" customHeight="1">
      <c r="A22" s="51"/>
      <c r="B22" s="51"/>
      <c r="C22" s="71"/>
      <c r="D22" s="72"/>
      <c r="E22" s="73"/>
      <c r="F22" s="72"/>
      <c r="G22" s="73"/>
      <c r="H22" s="72"/>
      <c r="I22" s="73"/>
      <c r="J22" s="74"/>
      <c r="K22" s="70"/>
    </row>
    <row r="23" spans="1:11" s="5" customFormat="1" ht="15" customHeight="1" thickBot="1">
      <c r="A23" s="141"/>
      <c r="B23" s="141"/>
      <c r="C23" s="142"/>
      <c r="D23" s="106"/>
      <c r="E23" s="107"/>
      <c r="F23" s="106"/>
      <c r="G23" s="107"/>
      <c r="H23" s="106"/>
      <c r="I23" s="107"/>
      <c r="J23" s="181"/>
      <c r="K23" s="182"/>
    </row>
    <row r="24" spans="1:11" s="5" customFormat="1" ht="15" customHeight="1">
      <c r="A24" s="138"/>
      <c r="B24" s="138"/>
      <c r="C24" s="140"/>
      <c r="D24" s="175"/>
      <c r="E24" s="175"/>
      <c r="F24" s="143"/>
      <c r="G24" s="144"/>
      <c r="H24" s="180"/>
      <c r="I24" s="180"/>
      <c r="J24" s="183"/>
      <c r="K24" s="118"/>
    </row>
    <row r="25" spans="8:11" ht="15" customHeight="1">
      <c r="H25" s="58"/>
      <c r="I25" s="58"/>
      <c r="J25" s="58"/>
      <c r="K25" s="58"/>
    </row>
    <row r="26" ht="15" customHeight="1"/>
    <row r="27" ht="15" customHeight="1"/>
    <row r="28" spans="1:11" s="1" customFormat="1" ht="27" customHeight="1">
      <c r="A28" s="5"/>
      <c r="B28" s="96" t="s">
        <v>55</v>
      </c>
      <c r="C28" s="96"/>
      <c r="D28" s="96"/>
      <c r="E28" s="96"/>
      <c r="F28" s="96"/>
      <c r="G28" s="96"/>
      <c r="H28" s="96"/>
      <c r="I28" s="96"/>
      <c r="J28" s="96"/>
      <c r="K28" s="96"/>
    </row>
    <row r="29" spans="2:11" s="1" customFormat="1" ht="18" customHeight="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1:11" s="3" customFormat="1" ht="19.5" customHeight="1" thickBot="1">
      <c r="A30" s="1"/>
      <c r="B30" s="1"/>
      <c r="C30" s="186" t="s">
        <v>63</v>
      </c>
      <c r="D30" s="186"/>
      <c r="E30" s="186"/>
      <c r="F30" s="186"/>
      <c r="G30" s="186"/>
      <c r="H30" s="186"/>
      <c r="I30" s="127" t="s">
        <v>0</v>
      </c>
      <c r="J30" s="127"/>
      <c r="K30" s="127"/>
    </row>
    <row r="31" spans="1:11" s="8" customFormat="1" ht="34.5" customHeight="1">
      <c r="A31" s="137" t="s">
        <v>18</v>
      </c>
      <c r="B31" s="114"/>
      <c r="C31" s="113" t="s">
        <v>19</v>
      </c>
      <c r="D31" s="114"/>
      <c r="E31" s="184" t="s">
        <v>20</v>
      </c>
      <c r="F31" s="185"/>
      <c r="G31" s="113" t="s">
        <v>21</v>
      </c>
      <c r="H31" s="114"/>
      <c r="I31" s="113" t="s">
        <v>2</v>
      </c>
      <c r="J31" s="137"/>
      <c r="K31" s="7" t="s">
        <v>20</v>
      </c>
    </row>
    <row r="32" spans="1:13" s="5" customFormat="1" ht="15" customHeight="1">
      <c r="A32" s="174" t="s">
        <v>22</v>
      </c>
      <c r="B32" s="126"/>
      <c r="C32" s="157">
        <f>SUM(C33:D47)</f>
        <v>5028421740</v>
      </c>
      <c r="D32" s="158"/>
      <c r="E32" s="157">
        <f>IF(C$32&gt;0,(C32/C$32)*100,0)</f>
        <v>100</v>
      </c>
      <c r="F32" s="158">
        <f>IF(E$5&gt;0,(E32/#REF!)*100,0)</f>
        <v>0</v>
      </c>
      <c r="G32" s="125" t="s">
        <v>23</v>
      </c>
      <c r="H32" s="126"/>
      <c r="I32" s="157">
        <f>SUM(I33:J38)</f>
        <v>4864191417</v>
      </c>
      <c r="J32" s="179"/>
      <c r="K32" s="55">
        <f>IF(I$48&gt;0,(I32/I$48)*100,0)</f>
        <v>96.7339588544536</v>
      </c>
      <c r="M32" s="6"/>
    </row>
    <row r="33" spans="1:11" ht="15" customHeight="1">
      <c r="A33" s="78" t="s">
        <v>24</v>
      </c>
      <c r="B33" s="79"/>
      <c r="C33" s="86">
        <v>502147014</v>
      </c>
      <c r="D33" s="87"/>
      <c r="E33" s="90">
        <f>IF(C$32&gt;0,(C33/C$32)*100,0)</f>
        <v>9.986175383928716</v>
      </c>
      <c r="F33" s="76">
        <f>IF(E$5&gt;0,(E33/#REF!)*100,0)</f>
        <v>0</v>
      </c>
      <c r="G33" s="78" t="s">
        <v>25</v>
      </c>
      <c r="H33" s="79"/>
      <c r="I33" s="86">
        <v>263190087</v>
      </c>
      <c r="J33" s="77"/>
      <c r="K33" s="56">
        <f>IF(I$48&gt;0,(I33/I$48)*100,0)</f>
        <v>5.2340495807338545</v>
      </c>
    </row>
    <row r="34" spans="1:11" ht="15" customHeight="1">
      <c r="A34" s="59" t="s">
        <v>26</v>
      </c>
      <c r="B34" s="66"/>
      <c r="C34" s="84">
        <v>553210389</v>
      </c>
      <c r="D34" s="85"/>
      <c r="E34" s="88">
        <f>IF(C$32&gt;0,(C34/C$32)*100,0)</f>
        <v>11.001670456543687</v>
      </c>
      <c r="F34" s="89"/>
      <c r="G34" s="78" t="s">
        <v>57</v>
      </c>
      <c r="H34" s="79"/>
      <c r="I34" s="86">
        <v>7092100</v>
      </c>
      <c r="J34" s="77"/>
      <c r="K34" s="56">
        <f>IF(I$48&gt;0,(I34/I$48)*100,0)</f>
        <v>0.14104027797795657</v>
      </c>
    </row>
    <row r="35" spans="1:11" ht="15" customHeight="1">
      <c r="A35" s="59" t="s">
        <v>50</v>
      </c>
      <c r="B35" s="29"/>
      <c r="C35" s="84">
        <v>12392396</v>
      </c>
      <c r="D35" s="85"/>
      <c r="E35" s="88">
        <f>IF(C$32&gt;0,(C35/C$32)*100,0)</f>
        <v>0.24644702932176887</v>
      </c>
      <c r="F35" s="89"/>
      <c r="G35" s="78" t="s">
        <v>51</v>
      </c>
      <c r="H35" s="79"/>
      <c r="I35" s="86">
        <v>4593909230</v>
      </c>
      <c r="J35" s="77"/>
      <c r="K35" s="56">
        <f>IF(I$48&gt;0,(I35/I$48)*100,0)</f>
        <v>91.35886899574179</v>
      </c>
    </row>
    <row r="36" spans="1:11" ht="15" customHeight="1">
      <c r="A36" s="59" t="s">
        <v>27</v>
      </c>
      <c r="B36" s="29"/>
      <c r="C36" s="84">
        <v>3960671941</v>
      </c>
      <c r="D36" s="85"/>
      <c r="E36" s="88">
        <f>IF(C$32&gt;0,(C36/C$32)*100,0)-0.01</f>
        <v>78.75570713020582</v>
      </c>
      <c r="F36" s="89"/>
      <c r="G36" s="80"/>
      <c r="H36" s="105"/>
      <c r="I36" s="52"/>
      <c r="J36" s="60"/>
      <c r="K36" s="56"/>
    </row>
    <row r="37" spans="1:11" ht="15" customHeight="1">
      <c r="A37" s="59"/>
      <c r="B37" s="29"/>
      <c r="C37" s="84"/>
      <c r="D37" s="85"/>
      <c r="E37" s="88"/>
      <c r="F37" s="89"/>
      <c r="G37" s="80"/>
      <c r="H37" s="105"/>
      <c r="I37" s="52"/>
      <c r="J37" s="60"/>
      <c r="K37" s="56"/>
    </row>
    <row r="38" spans="1:11" ht="15" customHeight="1">
      <c r="A38" s="59"/>
      <c r="B38" s="29"/>
      <c r="C38" s="86"/>
      <c r="D38" s="87"/>
      <c r="E38" s="90"/>
      <c r="F38" s="76"/>
      <c r="G38" s="80"/>
      <c r="H38" s="105"/>
      <c r="I38" s="86"/>
      <c r="J38" s="77"/>
      <c r="K38" s="56">
        <f>IF(I$48&gt;0,(I38/I$48)*100,0)</f>
        <v>0</v>
      </c>
    </row>
    <row r="39" spans="1:13" s="5" customFormat="1" ht="15" customHeight="1">
      <c r="A39" s="78"/>
      <c r="B39" s="79"/>
      <c r="C39" s="86"/>
      <c r="D39" s="87"/>
      <c r="E39" s="90"/>
      <c r="F39" s="76"/>
      <c r="G39" s="176" t="s">
        <v>28</v>
      </c>
      <c r="H39" s="177"/>
      <c r="I39" s="151">
        <v>164230323</v>
      </c>
      <c r="J39" s="178"/>
      <c r="K39" s="55">
        <f>IF(I$48&gt;0,(I39/I$48)*100,0)</f>
        <v>3.266041145546396</v>
      </c>
      <c r="M39" s="6"/>
    </row>
    <row r="40" spans="1:11" ht="15" customHeight="1">
      <c r="A40" s="78"/>
      <c r="B40" s="79"/>
      <c r="C40" s="86"/>
      <c r="D40" s="87"/>
      <c r="E40" s="90"/>
      <c r="F40" s="76"/>
      <c r="G40" s="78" t="s">
        <v>65</v>
      </c>
      <c r="H40" s="79"/>
      <c r="I40" s="86">
        <v>164230323</v>
      </c>
      <c r="J40" s="77"/>
      <c r="K40" s="56">
        <f>IF(I$48&gt;0,(I40/I$48)*100,0)</f>
        <v>3.266041145546396</v>
      </c>
    </row>
    <row r="41" spans="1:11" ht="15" customHeight="1">
      <c r="A41" s="59"/>
      <c r="B41" s="29"/>
      <c r="C41" s="86"/>
      <c r="D41" s="87"/>
      <c r="E41" s="88"/>
      <c r="F41" s="89"/>
      <c r="G41" s="80"/>
      <c r="H41" s="105"/>
      <c r="I41" s="52"/>
      <c r="J41" s="60"/>
      <c r="K41" s="56"/>
    </row>
    <row r="42" spans="1:11" ht="15" customHeight="1">
      <c r="A42" s="59"/>
      <c r="B42" s="29"/>
      <c r="C42" s="64"/>
      <c r="D42" s="65"/>
      <c r="E42" s="67"/>
      <c r="F42" s="68"/>
      <c r="G42" s="75"/>
      <c r="H42" s="69"/>
      <c r="I42" s="52"/>
      <c r="J42" s="60"/>
      <c r="K42" s="56"/>
    </row>
    <row r="43" spans="1:11" ht="15" customHeight="1">
      <c r="A43" s="59"/>
      <c r="B43" s="29"/>
      <c r="C43" s="64"/>
      <c r="D43" s="65"/>
      <c r="E43" s="67"/>
      <c r="F43" s="68"/>
      <c r="G43" s="75"/>
      <c r="H43" s="69"/>
      <c r="I43" s="52"/>
      <c r="J43" s="60"/>
      <c r="K43" s="56"/>
    </row>
    <row r="44" spans="1:11" ht="15" customHeight="1">
      <c r="A44" s="59"/>
      <c r="B44" s="29"/>
      <c r="C44" s="64"/>
      <c r="D44" s="65"/>
      <c r="E44" s="67"/>
      <c r="F44" s="68"/>
      <c r="G44" s="75"/>
      <c r="H44" s="69"/>
      <c r="I44" s="52"/>
      <c r="J44" s="60"/>
      <c r="K44" s="56"/>
    </row>
    <row r="45" spans="1:11" ht="15" customHeight="1">
      <c r="A45" s="59"/>
      <c r="B45" s="29"/>
      <c r="C45" s="64"/>
      <c r="D45" s="65"/>
      <c r="E45" s="67"/>
      <c r="F45" s="68"/>
      <c r="G45" s="75"/>
      <c r="H45" s="69"/>
      <c r="I45" s="52"/>
      <c r="J45" s="60"/>
      <c r="K45" s="56"/>
    </row>
    <row r="46" spans="1:11" ht="15" customHeight="1">
      <c r="A46" s="59"/>
      <c r="B46" s="29"/>
      <c r="C46" s="84"/>
      <c r="D46" s="85"/>
      <c r="E46" s="88"/>
      <c r="F46" s="89"/>
      <c r="G46" s="78"/>
      <c r="H46" s="79"/>
      <c r="I46" s="86"/>
      <c r="J46" s="77"/>
      <c r="K46" s="56">
        <f>IF(I$48&gt;0,(I46/I$48)*100,0)</f>
        <v>0</v>
      </c>
    </row>
    <row r="47" spans="1:11" ht="15" customHeight="1">
      <c r="A47" s="78"/>
      <c r="B47" s="79"/>
      <c r="C47" s="86"/>
      <c r="D47" s="87"/>
      <c r="E47" s="90">
        <f>IF(C$32&gt;0,(C47/C$32)*100,0)</f>
        <v>0</v>
      </c>
      <c r="F47" s="76">
        <f>IF(E$5&gt;0,(E47/#REF!)*100,0)</f>
        <v>0</v>
      </c>
      <c r="G47" s="78"/>
      <c r="H47" s="79"/>
      <c r="I47" s="86"/>
      <c r="J47" s="77"/>
      <c r="K47" s="56">
        <f>IF(I$48&gt;0,(I47/I$48)*100,0)</f>
        <v>0</v>
      </c>
    </row>
    <row r="48" spans="1:12" s="5" customFormat="1" ht="15" customHeight="1" thickBot="1">
      <c r="A48" s="131" t="s">
        <v>29</v>
      </c>
      <c r="B48" s="132"/>
      <c r="C48" s="122">
        <f>SUM(C33:D47)</f>
        <v>5028421740</v>
      </c>
      <c r="D48" s="124"/>
      <c r="E48" s="122">
        <f>IF(C$32&gt;0,(C48/C$32)*100,0)</f>
        <v>100</v>
      </c>
      <c r="F48" s="124">
        <f>IF(E$5&gt;0,(E48/#REF!)*100,0)</f>
        <v>0</v>
      </c>
      <c r="G48" s="129" t="s">
        <v>30</v>
      </c>
      <c r="H48" s="130"/>
      <c r="I48" s="122">
        <f>I32+I39</f>
        <v>5028421740</v>
      </c>
      <c r="J48" s="123"/>
      <c r="K48" s="10">
        <f>IF(I$48&gt;0,(I48/I$48)*100,0)</f>
        <v>100</v>
      </c>
      <c r="L48" s="11"/>
    </row>
    <row r="49" spans="1:11" s="12" customFormat="1" ht="15" customHeight="1">
      <c r="A49" s="187" t="s">
        <v>67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8"/>
    </row>
    <row r="50" spans="2:11" ht="16.5" customHeight="1">
      <c r="B50" s="128"/>
      <c r="C50" s="128"/>
      <c r="D50" s="128"/>
      <c r="E50" s="128"/>
      <c r="F50" s="128"/>
      <c r="G50" s="128"/>
      <c r="H50" s="128"/>
      <c r="I50" s="128"/>
      <c r="J50" s="128"/>
      <c r="K50" s="128"/>
    </row>
    <row r="51" spans="2:11" ht="16.5" customHeigh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</row>
  </sheetData>
  <sheetProtection/>
  <mergeCells count="155">
    <mergeCell ref="E35:F35"/>
    <mergeCell ref="H24:I24"/>
    <mergeCell ref="J23:K23"/>
    <mergeCell ref="J24:K24"/>
    <mergeCell ref="E32:F32"/>
    <mergeCell ref="E33:F33"/>
    <mergeCell ref="E31:F31"/>
    <mergeCell ref="I33:J33"/>
    <mergeCell ref="G33:H33"/>
    <mergeCell ref="C30:H30"/>
    <mergeCell ref="G38:H38"/>
    <mergeCell ref="I35:J35"/>
    <mergeCell ref="I31:J31"/>
    <mergeCell ref="I34:J34"/>
    <mergeCell ref="I32:J32"/>
    <mergeCell ref="G36:H36"/>
    <mergeCell ref="G37:H37"/>
    <mergeCell ref="A10:C10"/>
    <mergeCell ref="I40:J40"/>
    <mergeCell ref="G40:H40"/>
    <mergeCell ref="G39:H39"/>
    <mergeCell ref="I39:J39"/>
    <mergeCell ref="E38:F38"/>
    <mergeCell ref="E36:F36"/>
    <mergeCell ref="C36:D36"/>
    <mergeCell ref="J13:K13"/>
    <mergeCell ref="C34:D34"/>
    <mergeCell ref="A33:B33"/>
    <mergeCell ref="A32:B32"/>
    <mergeCell ref="C32:D32"/>
    <mergeCell ref="D20:E20"/>
    <mergeCell ref="D24:E24"/>
    <mergeCell ref="D23:E23"/>
    <mergeCell ref="D7:E7"/>
    <mergeCell ref="D8:E8"/>
    <mergeCell ref="D4:E5"/>
    <mergeCell ref="B1:K1"/>
    <mergeCell ref="B2:K2"/>
    <mergeCell ref="C3:H3"/>
    <mergeCell ref="I3:K3"/>
    <mergeCell ref="B8:C8"/>
    <mergeCell ref="J6:K6"/>
    <mergeCell ref="H5:I5"/>
    <mergeCell ref="F4:G5"/>
    <mergeCell ref="H4:K4"/>
    <mergeCell ref="H6:I6"/>
    <mergeCell ref="J5:K5"/>
    <mergeCell ref="J10:K10"/>
    <mergeCell ref="H12:I12"/>
    <mergeCell ref="H10:I10"/>
    <mergeCell ref="J16:K16"/>
    <mergeCell ref="H13:I13"/>
    <mergeCell ref="H14:I14"/>
    <mergeCell ref="H15:I15"/>
    <mergeCell ref="J12:K12"/>
    <mergeCell ref="J14:K14"/>
    <mergeCell ref="J11:K11"/>
    <mergeCell ref="J7:K7"/>
    <mergeCell ref="J8:K8"/>
    <mergeCell ref="J9:K9"/>
    <mergeCell ref="H7:I7"/>
    <mergeCell ref="H8:I8"/>
    <mergeCell ref="A4:C5"/>
    <mergeCell ref="A6:C6"/>
    <mergeCell ref="F6:G6"/>
    <mergeCell ref="B12:C12"/>
    <mergeCell ref="D12:E12"/>
    <mergeCell ref="B7:C7"/>
    <mergeCell ref="D6:E6"/>
    <mergeCell ref="F9:G9"/>
    <mergeCell ref="D9:E9"/>
    <mergeCell ref="D10:E10"/>
    <mergeCell ref="F8:G8"/>
    <mergeCell ref="H9:I9"/>
    <mergeCell ref="F10:G10"/>
    <mergeCell ref="F7:G7"/>
    <mergeCell ref="D19:E19"/>
    <mergeCell ref="D16:E16"/>
    <mergeCell ref="D14:E14"/>
    <mergeCell ref="D17:E17"/>
    <mergeCell ref="H17:I17"/>
    <mergeCell ref="F14:G14"/>
    <mergeCell ref="B16:C16"/>
    <mergeCell ref="D13:E13"/>
    <mergeCell ref="F12:G12"/>
    <mergeCell ref="F19:G19"/>
    <mergeCell ref="F13:G13"/>
    <mergeCell ref="A19:C19"/>
    <mergeCell ref="A15:C15"/>
    <mergeCell ref="B13:C13"/>
    <mergeCell ref="D15:E15"/>
    <mergeCell ref="F15:G15"/>
    <mergeCell ref="F16:G16"/>
    <mergeCell ref="F17:G17"/>
    <mergeCell ref="H19:I19"/>
    <mergeCell ref="H18:I18"/>
    <mergeCell ref="H16:I16"/>
    <mergeCell ref="A31:B31"/>
    <mergeCell ref="F18:G18"/>
    <mergeCell ref="A18:C18"/>
    <mergeCell ref="D18:E18"/>
    <mergeCell ref="A24:C24"/>
    <mergeCell ref="A23:C23"/>
    <mergeCell ref="F24:G24"/>
    <mergeCell ref="B51:K51"/>
    <mergeCell ref="C47:D47"/>
    <mergeCell ref="C48:D48"/>
    <mergeCell ref="I47:J47"/>
    <mergeCell ref="G48:H48"/>
    <mergeCell ref="G47:H47"/>
    <mergeCell ref="A47:B47"/>
    <mergeCell ref="A48:B48"/>
    <mergeCell ref="E47:F47"/>
    <mergeCell ref="B50:K50"/>
    <mergeCell ref="C35:D35"/>
    <mergeCell ref="I48:J48"/>
    <mergeCell ref="E48:F48"/>
    <mergeCell ref="F23:G23"/>
    <mergeCell ref="I38:J38"/>
    <mergeCell ref="G35:H35"/>
    <mergeCell ref="G32:H32"/>
    <mergeCell ref="G31:H31"/>
    <mergeCell ref="G46:H46"/>
    <mergeCell ref="I30:K30"/>
    <mergeCell ref="J15:K15"/>
    <mergeCell ref="J17:K17"/>
    <mergeCell ref="J20:K20"/>
    <mergeCell ref="J18:K18"/>
    <mergeCell ref="J19:K19"/>
    <mergeCell ref="E34:F34"/>
    <mergeCell ref="H23:I23"/>
    <mergeCell ref="H20:I20"/>
    <mergeCell ref="C33:D33"/>
    <mergeCell ref="A20:C20"/>
    <mergeCell ref="G34:H34"/>
    <mergeCell ref="B28:K28"/>
    <mergeCell ref="F20:G20"/>
    <mergeCell ref="C31:D31"/>
    <mergeCell ref="B29:K29"/>
    <mergeCell ref="A49:K49"/>
    <mergeCell ref="C46:D46"/>
    <mergeCell ref="E46:F46"/>
    <mergeCell ref="C38:D38"/>
    <mergeCell ref="I46:J46"/>
    <mergeCell ref="A40:B40"/>
    <mergeCell ref="A39:B39"/>
    <mergeCell ref="G41:H41"/>
    <mergeCell ref="C39:D39"/>
    <mergeCell ref="E40:F40"/>
    <mergeCell ref="C37:D37"/>
    <mergeCell ref="C41:D41"/>
    <mergeCell ref="E37:F37"/>
    <mergeCell ref="E41:F41"/>
    <mergeCell ref="E39:F39"/>
    <mergeCell ref="C40:D40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user</cp:lastModifiedBy>
  <cp:lastPrinted>2018-04-20T06:42:36Z</cp:lastPrinted>
  <dcterms:created xsi:type="dcterms:W3CDTF">2011-04-19T02:39:36Z</dcterms:created>
  <dcterms:modified xsi:type="dcterms:W3CDTF">2018-04-20T06:42:47Z</dcterms:modified>
  <cp:category/>
  <cp:version/>
  <cp:contentType/>
  <cp:contentStatus/>
</cp:coreProperties>
</file>