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9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'現流表及平衡表'!$A$1:$K$49</definedName>
    <definedName name="_xlnm.Print_Area" localSheetId="0">'餘絀表及撥補表'!$A$1:$H$50</definedName>
  </definedNames>
  <calcPr fullCalcOnLoad="1"/>
</workbook>
</file>

<file path=xl/sharedStrings.xml><?xml version="1.0" encoding="utf-8"?>
<sst xmlns="http://schemas.openxmlformats.org/spreadsheetml/2006/main" count="88" uniqueCount="72">
  <si>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</si>
  <si>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</si>
  <si>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</si>
  <si>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</si>
  <si>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</si>
  <si>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</si>
  <si>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</si>
  <si>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</si>
  <si>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</si>
  <si>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</si>
  <si>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</si>
  <si>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本期賸餘（短絀－）</t>
  </si>
  <si>
    <t>調整非現金項目</t>
  </si>
  <si>
    <t xml:space="preserve">  業務活動之淨現金流入（流出－）</t>
  </si>
  <si>
    <t>投資活動之現金流量</t>
  </si>
  <si>
    <t xml:space="preserve">  投資活動之淨現金之流入（流出－）</t>
  </si>
  <si>
    <t>現金及約當現金之淨增（淨減－）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</si>
  <si>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</si>
  <si>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</si>
  <si>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</si>
  <si>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</si>
  <si>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</si>
  <si>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</si>
  <si>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</si>
  <si>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</si>
  <si>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</si>
  <si>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</si>
  <si>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淨值</t>
  </si>
  <si>
    <t>合                 計</t>
  </si>
  <si>
    <t>合 　　計</t>
  </si>
  <si>
    <t xml:space="preserve">     </t>
  </si>
  <si>
    <t>金額</t>
  </si>
  <si>
    <t>項目</t>
  </si>
  <si>
    <t>本年度決算數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</si>
  <si>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</si>
  <si>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賸餘之部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</si>
  <si>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</si>
  <si>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</si>
  <si>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</si>
  <si>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</si>
  <si>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</si>
  <si>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</si>
  <si>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</si>
  <si>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待填補之短絀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</si>
  <si>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</si>
  <si>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</si>
  <si>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</si>
  <si>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</si>
  <si>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</si>
  <si>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</si>
  <si>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</si>
  <si>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-</t>
  </si>
  <si>
    <t>其他負債</t>
  </si>
  <si>
    <t>國家災害防救科技中心現金流量決算表</t>
  </si>
  <si>
    <t>國家災害防救科技中心平衡表</t>
  </si>
  <si>
    <t>國家災害防救科技中心收支決算表</t>
  </si>
  <si>
    <t>國家災害防救科技中心餘絀撥補決算表</t>
  </si>
  <si>
    <t>長期存款</t>
  </si>
  <si>
    <t>本期取得無形資產</t>
  </si>
  <si>
    <t>存出保證金</t>
  </si>
  <si>
    <t>存入保證金</t>
  </si>
  <si>
    <t>本期賸餘（短絀－）</t>
  </si>
  <si>
    <t>累積餘絀（－）</t>
  </si>
  <si>
    <t>無形資產</t>
  </si>
  <si>
    <t>其他資產</t>
  </si>
  <si>
    <t>代管資產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</si>
  <si>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</si>
  <si>
    <r>
      <t xml:space="preserve">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</si>
  <si>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本期取得不動產、廠房及設備</t>
  </si>
  <si>
    <t>不動產、廠房及設備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</si>
  <si>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</si>
  <si>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>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</si>
</sst>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</numFmts>
  <fonts count="35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4" fillId="0" borderId="12" xfId="0" applyFont="1" applyBorder="1" applyAlignment="1" applyProtection="1">
      <alignment horizontal="left" vertical="center"/>
      <protection locked="0"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77" fontId="11" fillId="0" borderId="15" xfId="0" applyNumberFormat="1" applyFont="1" applyBorder="1" applyAlignment="1" applyProtection="1">
      <alignment horizontal="left" vertical="center"/>
      <protection locked="0"/>
    </xf>
    <xf numFmtId="177" fontId="11" fillId="0" borderId="15" xfId="0" applyNumberFormat="1" applyFont="1" applyBorder="1" applyAlignment="1" applyProtection="1">
      <alignment horizontal="center" vertical="center"/>
      <protection locked="0"/>
    </xf>
    <xf numFmtId="177" fontId="11" fillId="0" borderId="15" xfId="0" applyNumberFormat="1" applyFont="1" applyBorder="1" applyAlignment="1" applyProtection="1">
      <alignment horizontal="right" vertical="center"/>
      <protection/>
    </xf>
    <xf numFmtId="177" fontId="11" fillId="0" borderId="15" xfId="0" applyNumberFormat="1" applyFont="1" applyBorder="1" applyAlignment="1" applyProtection="1">
      <alignment horizontal="center" vertical="center"/>
      <protection/>
    </xf>
    <xf numFmtId="176" fontId="11" fillId="0" borderId="16" xfId="0" applyNumberFormat="1" applyFont="1" applyBorder="1" applyAlignment="1" applyProtection="1">
      <alignment horizontal="right" vertical="center" readingOrder="2"/>
      <protection/>
    </xf>
    <xf numFmtId="177" fontId="9" fillId="0" borderId="17" xfId="0" applyNumberFormat="1" applyFont="1" applyBorder="1" applyAlignment="1" applyProtection="1">
      <alignment vertical="center"/>
      <protection/>
    </xf>
    <xf numFmtId="177" fontId="9" fillId="0" borderId="17" xfId="0" applyNumberFormat="1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vertical="center" readingOrder="2"/>
      <protection/>
    </xf>
    <xf numFmtId="177" fontId="9" fillId="0" borderId="18" xfId="0" applyNumberFormat="1" applyFont="1" applyFill="1" applyBorder="1" applyAlignment="1" applyProtection="1">
      <alignment vertical="center"/>
      <protection/>
    </xf>
    <xf numFmtId="177" fontId="9" fillId="0" borderId="18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2" xfId="0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vertical="center" readingOrder="2"/>
      <protection/>
    </xf>
    <xf numFmtId="176" fontId="17" fillId="0" borderId="16" xfId="0" applyNumberFormat="1" applyFont="1" applyFill="1" applyBorder="1" applyAlignment="1" applyProtection="1">
      <alignment vertical="center" readingOrder="2"/>
      <protection/>
    </xf>
    <xf numFmtId="177" fontId="11" fillId="0" borderId="15" xfId="0" applyNumberFormat="1" applyFont="1" applyFill="1" applyBorder="1" applyAlignment="1" applyProtection="1">
      <alignment horizontal="center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16" xfId="0" applyNumberFormat="1" applyFont="1" applyFill="1" applyBorder="1" applyAlignment="1" applyProtection="1">
      <alignment vertical="center" readingOrder="2"/>
      <protection/>
    </xf>
    <xf numFmtId="178" fontId="11" fillId="0" borderId="16" xfId="0" applyNumberFormat="1" applyFont="1" applyFill="1" applyBorder="1" applyAlignment="1" applyProtection="1">
      <alignment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177" fontId="9" fillId="0" borderId="15" xfId="0" applyNumberFormat="1" applyFont="1" applyFill="1" applyBorder="1" applyAlignment="1" applyProtection="1">
      <alignment vertical="center"/>
      <protection/>
    </xf>
    <xf numFmtId="177" fontId="9" fillId="0" borderId="15" xfId="0" applyNumberFormat="1" applyFont="1" applyFill="1" applyBorder="1" applyAlignment="1" applyProtection="1">
      <alignment vertical="center" readingOrder="2"/>
      <protection/>
    </xf>
    <xf numFmtId="176" fontId="9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center" vertical="center"/>
      <protection/>
    </xf>
    <xf numFmtId="176" fontId="11" fillId="0" borderId="16" xfId="0" applyNumberFormat="1" applyFont="1" applyFill="1" applyBorder="1" applyAlignment="1" applyProtection="1">
      <alignment horizontal="right" vertical="center" readingOrder="2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11" fillId="0" borderId="15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6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 locked="0"/>
    </xf>
    <xf numFmtId="177" fontId="9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top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22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distributed" vertical="center" indent="1"/>
      <protection locked="0"/>
    </xf>
    <xf numFmtId="0" fontId="13" fillId="0" borderId="12" xfId="0" applyFont="1" applyFill="1" applyBorder="1" applyAlignment="1" applyProtection="1">
      <alignment horizontal="distributed" vertical="center" indent="1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7" fontId="9" fillId="0" borderId="27" xfId="0" applyNumberFormat="1" applyFont="1" applyFill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distributed" vertical="center" indent="1"/>
      <protection/>
    </xf>
    <xf numFmtId="0" fontId="13" fillId="0" borderId="27" xfId="0" applyFont="1" applyFill="1" applyBorder="1" applyAlignment="1" applyProtection="1">
      <alignment horizontal="distributed" vertical="center" indent="1"/>
      <protection/>
    </xf>
    <xf numFmtId="177" fontId="9" fillId="0" borderId="2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1" xfId="0" applyFont="1" applyBorder="1" applyAlignment="1" applyProtection="1">
      <alignment horizontal="distributed" vertical="center" indent="1"/>
      <protection/>
    </xf>
    <xf numFmtId="0" fontId="5" fillId="0" borderId="32" xfId="0" applyFont="1" applyBorder="1" applyAlignment="1" applyProtection="1">
      <alignment horizontal="distributed" vertical="center" wrapText="1" indent="1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0" fillId="0" borderId="3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176" fontId="18" fillId="0" borderId="16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6" xfId="0" applyFont="1" applyFill="1" applyBorder="1" applyAlignment="1" applyProtection="1">
      <alignment horizontal="left" vertical="center"/>
      <protection/>
    </xf>
    <xf numFmtId="0" fontId="8" fillId="0" borderId="27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distributed" vertical="center" indent="1"/>
      <protection/>
    </xf>
    <xf numFmtId="0" fontId="13" fillId="0" borderId="22" xfId="0" applyFont="1" applyFill="1" applyBorder="1" applyAlignment="1" applyProtection="1">
      <alignment horizontal="distributed" vertical="center" indent="1"/>
      <protection/>
    </xf>
    <xf numFmtId="0" fontId="14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177" fontId="9" fillId="0" borderId="20" xfId="0" applyNumberFormat="1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A1">
      <selection activeCell="C45" sqref="C45"/>
    </sheetView>
  </sheetViews>
  <sheetFormatPr defaultColWidth="9.00390625" defaultRowHeight="16.5"/>
  <cols>
    <col min="1" max="1" width="1.4921875" style="6" customWidth="1"/>
    <col min="2" max="2" width="20.875" style="6" customWidth="1"/>
    <col min="3" max="3" width="14.625" style="6" customWidth="1"/>
    <col min="4" max="4" width="7.375" style="6" customWidth="1"/>
    <col min="5" max="5" width="14.625" style="6" customWidth="1"/>
    <col min="6" max="6" width="7.375" style="6" customWidth="1"/>
    <col min="7" max="7" width="14.625" style="6" customWidth="1"/>
    <col min="8" max="8" width="8.625" style="6" customWidth="1"/>
    <col min="9" max="9" width="17.25390625" style="6" bestFit="1" customWidth="1"/>
    <col min="10" max="16384" width="9.00390625" style="6" customWidth="1"/>
  </cols>
  <sheetData>
    <row r="1" spans="1:8" s="1" customFormat="1" ht="27" customHeight="1">
      <c r="A1" s="86" t="s">
        <v>55</v>
      </c>
      <c r="B1" s="86"/>
      <c r="C1" s="86"/>
      <c r="D1" s="86"/>
      <c r="E1" s="86"/>
      <c r="F1" s="86"/>
      <c r="G1" s="86"/>
      <c r="H1" s="86"/>
    </row>
    <row r="2" spans="2:8" s="1" customFormat="1" ht="18" customHeight="1">
      <c r="B2" s="90"/>
      <c r="C2" s="90"/>
      <c r="D2" s="90"/>
      <c r="E2" s="90"/>
      <c r="F2" s="90"/>
      <c r="G2" s="90"/>
      <c r="H2" s="90"/>
    </row>
    <row r="3" spans="1:8" s="3" customFormat="1" ht="19.5" customHeight="1" thickBot="1">
      <c r="A3" s="1"/>
      <c r="B3" s="2"/>
      <c r="C3" s="74" t="s">
        <v>71</v>
      </c>
      <c r="D3" s="74"/>
      <c r="E3" s="74"/>
      <c r="F3" s="74"/>
      <c r="G3" s="74"/>
      <c r="H3" s="74"/>
    </row>
    <row r="4" spans="1:8" s="3" customFormat="1" ht="17.25" customHeight="1">
      <c r="A4" s="82" t="s">
        <v>3</v>
      </c>
      <c r="B4" s="83"/>
      <c r="C4" s="89" t="s">
        <v>44</v>
      </c>
      <c r="D4" s="89"/>
      <c r="E4" s="89" t="s">
        <v>5</v>
      </c>
      <c r="F4" s="89"/>
      <c r="G4" s="89" t="s">
        <v>8</v>
      </c>
      <c r="H4" s="91"/>
    </row>
    <row r="5" spans="1:8" s="3" customFormat="1" ht="17.25" customHeight="1">
      <c r="A5" s="84"/>
      <c r="B5" s="85"/>
      <c r="C5" s="13" t="s">
        <v>31</v>
      </c>
      <c r="D5" s="14" t="s">
        <v>1</v>
      </c>
      <c r="E5" s="13" t="s">
        <v>31</v>
      </c>
      <c r="F5" s="14" t="s">
        <v>1</v>
      </c>
      <c r="G5" s="13" t="s">
        <v>31</v>
      </c>
      <c r="H5" s="4" t="s">
        <v>1</v>
      </c>
    </row>
    <row r="6" spans="1:9" s="5" customFormat="1" ht="15" customHeight="1">
      <c r="A6" s="87" t="s">
        <v>46</v>
      </c>
      <c r="B6" s="88"/>
      <c r="C6" s="24">
        <f>C7+C8</f>
        <v>204195000</v>
      </c>
      <c r="D6" s="25">
        <f aca="true" t="shared" si="0" ref="D6:D11">C6/$C$6*100</f>
        <v>100</v>
      </c>
      <c r="E6" s="24">
        <f>E7+E8</f>
        <v>271519129</v>
      </c>
      <c r="F6" s="25">
        <f aca="true" t="shared" si="1" ref="F6:F11">E6/$E$6*100</f>
        <v>100</v>
      </c>
      <c r="G6" s="24">
        <f>G7+G8</f>
        <v>67324129</v>
      </c>
      <c r="H6" s="30">
        <f aca="true" t="shared" si="2" ref="H6:H11">IF(C6=0,0,ABS(G6/C6*100))</f>
        <v>32.97050809275447</v>
      </c>
      <c r="I6" s="62"/>
    </row>
    <row r="7" spans="1:10" ht="15" customHeight="1">
      <c r="A7" s="26"/>
      <c r="B7" s="27" t="s">
        <v>48</v>
      </c>
      <c r="C7" s="28">
        <v>204165000</v>
      </c>
      <c r="D7" s="29">
        <f t="shared" si="0"/>
        <v>99.98530816131638</v>
      </c>
      <c r="E7" s="31">
        <v>271503568</v>
      </c>
      <c r="F7" s="29">
        <f t="shared" si="1"/>
        <v>99.99426891208097</v>
      </c>
      <c r="G7" s="32">
        <f>E7-C7</f>
        <v>67338568</v>
      </c>
      <c r="H7" s="33">
        <f t="shared" si="2"/>
        <v>32.982424999387746</v>
      </c>
      <c r="I7" s="62"/>
      <c r="J7" s="5"/>
    </row>
    <row r="8" spans="1:10" ht="15" customHeight="1">
      <c r="A8" s="26"/>
      <c r="B8" s="27" t="s">
        <v>49</v>
      </c>
      <c r="C8" s="28">
        <v>30000</v>
      </c>
      <c r="D8" s="29">
        <f t="shared" si="0"/>
        <v>0.014691838683611255</v>
      </c>
      <c r="E8" s="31">
        <v>15561</v>
      </c>
      <c r="F8" s="29">
        <f t="shared" si="1"/>
        <v>0.0057310879190393986</v>
      </c>
      <c r="G8" s="32">
        <f>E8-C8</f>
        <v>-14439</v>
      </c>
      <c r="H8" s="34">
        <f t="shared" si="2"/>
        <v>48.13</v>
      </c>
      <c r="I8" s="62"/>
      <c r="J8" s="5"/>
    </row>
    <row r="9" spans="1:9" s="5" customFormat="1" ht="15" customHeight="1">
      <c r="A9" s="76" t="s">
        <v>47</v>
      </c>
      <c r="B9" s="77"/>
      <c r="C9" s="37">
        <f>C10</f>
        <v>209285000</v>
      </c>
      <c r="D9" s="38">
        <f t="shared" si="0"/>
        <v>102.49271529665272</v>
      </c>
      <c r="E9" s="37">
        <f>E10</f>
        <v>271742288</v>
      </c>
      <c r="F9" s="38">
        <f t="shared" si="1"/>
        <v>100.08218905269102</v>
      </c>
      <c r="G9" s="37">
        <f>G10</f>
        <v>62457288</v>
      </c>
      <c r="H9" s="39">
        <f t="shared" si="2"/>
        <v>29.84317461834341</v>
      </c>
      <c r="I9" s="62"/>
    </row>
    <row r="10" spans="1:10" ht="15" customHeight="1">
      <c r="A10" s="26"/>
      <c r="B10" s="27" t="s">
        <v>50</v>
      </c>
      <c r="C10" s="28">
        <v>209285000</v>
      </c>
      <c r="D10" s="29">
        <f t="shared" si="0"/>
        <v>102.49271529665272</v>
      </c>
      <c r="E10" s="31">
        <v>271742288</v>
      </c>
      <c r="F10" s="29">
        <f t="shared" si="1"/>
        <v>100.08218905269102</v>
      </c>
      <c r="G10" s="32">
        <f>E10-C10</f>
        <v>62457288</v>
      </c>
      <c r="H10" s="33">
        <f t="shared" si="2"/>
        <v>29.84317461834341</v>
      </c>
      <c r="I10" s="62"/>
      <c r="J10" s="5"/>
    </row>
    <row r="11" spans="1:9" s="5" customFormat="1" ht="15" customHeight="1">
      <c r="A11" s="76" t="s">
        <v>61</v>
      </c>
      <c r="B11" s="77"/>
      <c r="C11" s="37">
        <f>C6-C9</f>
        <v>-5090000</v>
      </c>
      <c r="D11" s="38">
        <f t="shared" si="0"/>
        <v>-2.4927152966527095</v>
      </c>
      <c r="E11" s="37">
        <f>E6-E9</f>
        <v>-223159</v>
      </c>
      <c r="F11" s="38">
        <f t="shared" si="1"/>
        <v>-0.08218905269101684</v>
      </c>
      <c r="G11" s="37">
        <f>G6-G9</f>
        <v>4866841</v>
      </c>
      <c r="H11" s="39">
        <f t="shared" si="2"/>
        <v>95.61573673870333</v>
      </c>
      <c r="I11" s="62"/>
    </row>
    <row r="12" spans="1:8" s="5" customFormat="1" ht="15" customHeight="1">
      <c r="A12" s="76"/>
      <c r="B12" s="77"/>
      <c r="C12" s="37"/>
      <c r="D12" s="37"/>
      <c r="E12" s="37"/>
      <c r="F12" s="37"/>
      <c r="G12" s="40"/>
      <c r="H12" s="39"/>
    </row>
    <row r="13" spans="1:8" ht="15" customHeight="1">
      <c r="A13" s="26"/>
      <c r="B13" s="27"/>
      <c r="C13" s="28"/>
      <c r="D13" s="41"/>
      <c r="E13" s="31"/>
      <c r="F13" s="41"/>
      <c r="G13" s="32"/>
      <c r="H13" s="42"/>
    </row>
    <row r="14" spans="1:8" ht="15" customHeight="1">
      <c r="A14" s="26"/>
      <c r="B14" s="27"/>
      <c r="C14" s="28"/>
      <c r="D14" s="41"/>
      <c r="E14" s="31"/>
      <c r="F14" s="41"/>
      <c r="G14" s="32"/>
      <c r="H14" s="42"/>
    </row>
    <row r="15" spans="1:8" ht="15" customHeight="1">
      <c r="A15" s="26"/>
      <c r="B15" s="27"/>
      <c r="C15" s="28"/>
      <c r="D15" s="41"/>
      <c r="E15" s="31"/>
      <c r="F15" s="41"/>
      <c r="G15" s="32"/>
      <c r="H15" s="42"/>
    </row>
    <row r="16" spans="1:8" ht="15" customHeight="1">
      <c r="A16" s="26"/>
      <c r="B16" s="27"/>
      <c r="C16" s="28"/>
      <c r="D16" s="41"/>
      <c r="E16" s="31"/>
      <c r="F16" s="41"/>
      <c r="G16" s="32"/>
      <c r="H16" s="42"/>
    </row>
    <row r="17" spans="1:8" ht="15" customHeight="1">
      <c r="A17" s="26"/>
      <c r="B17" s="27"/>
      <c r="C17" s="28"/>
      <c r="D17" s="41"/>
      <c r="E17" s="31"/>
      <c r="F17" s="41"/>
      <c r="G17" s="32"/>
      <c r="H17" s="42"/>
    </row>
    <row r="18" spans="1:8" ht="15" customHeight="1">
      <c r="A18" s="26"/>
      <c r="B18" s="27"/>
      <c r="C18" s="28"/>
      <c r="D18" s="41"/>
      <c r="E18" s="31"/>
      <c r="F18" s="41"/>
      <c r="G18" s="32"/>
      <c r="H18" s="42"/>
    </row>
    <row r="19" spans="1:8" ht="15" customHeight="1">
      <c r="A19" s="26"/>
      <c r="B19" s="27"/>
      <c r="C19" s="28"/>
      <c r="D19" s="41"/>
      <c r="E19" s="31"/>
      <c r="F19" s="41"/>
      <c r="G19" s="32"/>
      <c r="H19" s="42"/>
    </row>
    <row r="20" spans="1:8" ht="15" customHeight="1">
      <c r="A20" s="26"/>
      <c r="B20" s="27"/>
      <c r="C20" s="28"/>
      <c r="D20" s="41"/>
      <c r="E20" s="31"/>
      <c r="F20" s="41"/>
      <c r="G20" s="32"/>
      <c r="H20" s="42"/>
    </row>
    <row r="21" spans="1:8" ht="15" customHeight="1">
      <c r="A21" s="15"/>
      <c r="B21" s="9"/>
      <c r="C21" s="16"/>
      <c r="D21" s="19">
        <v>0</v>
      </c>
      <c r="E21" s="17"/>
      <c r="F21" s="19">
        <v>0</v>
      </c>
      <c r="G21" s="18">
        <v>0</v>
      </c>
      <c r="H21" s="20">
        <v>0</v>
      </c>
    </row>
    <row r="22" spans="1:8" ht="15" customHeight="1">
      <c r="A22" s="15"/>
      <c r="B22" s="9"/>
      <c r="C22" s="16"/>
      <c r="D22" s="19">
        <v>0</v>
      </c>
      <c r="E22" s="17"/>
      <c r="F22" s="19">
        <v>0</v>
      </c>
      <c r="G22" s="18">
        <v>0</v>
      </c>
      <c r="H22" s="20">
        <v>0</v>
      </c>
    </row>
    <row r="23" spans="1:8" ht="15" customHeight="1">
      <c r="A23" s="15"/>
      <c r="B23" s="9"/>
      <c r="C23" s="16"/>
      <c r="D23" s="19">
        <v>0</v>
      </c>
      <c r="E23" s="17"/>
      <c r="F23" s="19">
        <v>0</v>
      </c>
      <c r="G23" s="18">
        <v>0</v>
      </c>
      <c r="H23" s="20"/>
    </row>
    <row r="24" spans="1:8" s="5" customFormat="1" ht="15" customHeight="1" thickBot="1">
      <c r="A24" s="80"/>
      <c r="B24" s="81"/>
      <c r="C24" s="21"/>
      <c r="D24" s="21"/>
      <c r="E24" s="21"/>
      <c r="F24" s="21"/>
      <c r="G24" s="22"/>
      <c r="H24" s="23"/>
    </row>
    <row r="25" spans="1:8" ht="15" customHeight="1">
      <c r="A25" s="5"/>
      <c r="B25" s="79"/>
      <c r="C25" s="79"/>
      <c r="D25" s="79"/>
      <c r="E25" s="79"/>
      <c r="F25" s="79"/>
      <c r="G25" s="79"/>
      <c r="H25" s="79"/>
    </row>
    <row r="26" spans="2:8" ht="15" customHeight="1">
      <c r="B26" s="78"/>
      <c r="C26" s="78"/>
      <c r="D26" s="78"/>
      <c r="E26" s="78"/>
      <c r="F26" s="78"/>
      <c r="G26" s="78"/>
      <c r="H26" s="78"/>
    </row>
    <row r="27" ht="15" customHeight="1"/>
    <row r="28" ht="15" customHeight="1"/>
    <row r="29" spans="1:8" s="1" customFormat="1" ht="27" customHeight="1">
      <c r="A29" s="86" t="s">
        <v>56</v>
      </c>
      <c r="B29" s="86"/>
      <c r="C29" s="86"/>
      <c r="D29" s="86"/>
      <c r="E29" s="86"/>
      <c r="F29" s="86"/>
      <c r="G29" s="86"/>
      <c r="H29" s="86"/>
    </row>
    <row r="30" spans="2:8" s="1" customFormat="1" ht="18" customHeight="1">
      <c r="B30" s="90"/>
      <c r="C30" s="90"/>
      <c r="D30" s="90"/>
      <c r="E30" s="90"/>
      <c r="F30" s="90"/>
      <c r="G30" s="90"/>
      <c r="H30" s="90"/>
    </row>
    <row r="31" spans="1:8" s="3" customFormat="1" ht="19.5" customHeight="1" thickBot="1">
      <c r="A31" s="1"/>
      <c r="B31" s="2"/>
      <c r="C31" s="74" t="s">
        <v>70</v>
      </c>
      <c r="D31" s="74"/>
      <c r="E31" s="74"/>
      <c r="F31" s="74"/>
      <c r="G31" s="74"/>
      <c r="H31" s="74"/>
    </row>
    <row r="32" spans="1:8" s="3" customFormat="1" ht="17.25" customHeight="1">
      <c r="A32" s="82" t="s">
        <v>32</v>
      </c>
      <c r="B32" s="83"/>
      <c r="C32" s="89" t="s">
        <v>44</v>
      </c>
      <c r="D32" s="89"/>
      <c r="E32" s="89" t="s">
        <v>33</v>
      </c>
      <c r="F32" s="89"/>
      <c r="G32" s="89" t="s">
        <v>34</v>
      </c>
      <c r="H32" s="91"/>
    </row>
    <row r="33" spans="1:8" s="3" customFormat="1" ht="17.25" customHeight="1">
      <c r="A33" s="84"/>
      <c r="B33" s="85"/>
      <c r="C33" s="13" t="s">
        <v>31</v>
      </c>
      <c r="D33" s="14" t="s">
        <v>1</v>
      </c>
      <c r="E33" s="13" t="s">
        <v>31</v>
      </c>
      <c r="F33" s="14" t="s">
        <v>1</v>
      </c>
      <c r="G33" s="13" t="s">
        <v>31</v>
      </c>
      <c r="H33" s="4" t="s">
        <v>1</v>
      </c>
    </row>
    <row r="34" spans="1:9" s="5" customFormat="1" ht="15" customHeight="1">
      <c r="A34" s="87" t="s">
        <v>35</v>
      </c>
      <c r="B34" s="88"/>
      <c r="C34" s="24">
        <f>SUM(C35:C35)</f>
        <v>30388000</v>
      </c>
      <c r="D34" s="25">
        <f aca="true" t="shared" si="3" ref="D34:D42">C34/$C$34*100</f>
        <v>100</v>
      </c>
      <c r="E34" s="24">
        <f>SUM(E35:E35)</f>
        <v>48781905</v>
      </c>
      <c r="F34" s="25">
        <f aca="true" t="shared" si="4" ref="F34:F42">E34/$E$34*100</f>
        <v>100</v>
      </c>
      <c r="G34" s="24">
        <f>SUM(G35:G35)</f>
        <v>18393905</v>
      </c>
      <c r="H34" s="49">
        <f aca="true" t="shared" si="5" ref="H34:H42">IF(C34=0,0,ABS(G34/C34*100))</f>
        <v>60.53015993155193</v>
      </c>
      <c r="I34" s="63"/>
    </row>
    <row r="35" spans="1:10" ht="15" customHeight="1">
      <c r="A35" s="43"/>
      <c r="B35" s="27" t="s">
        <v>36</v>
      </c>
      <c r="C35" s="28">
        <v>30388000</v>
      </c>
      <c r="D35" s="29">
        <f t="shared" si="3"/>
        <v>100</v>
      </c>
      <c r="E35" s="31">
        <v>48781905</v>
      </c>
      <c r="F35" s="29">
        <f t="shared" si="4"/>
        <v>100</v>
      </c>
      <c r="G35" s="48">
        <f>E35-C35</f>
        <v>18393905</v>
      </c>
      <c r="H35" s="33">
        <f t="shared" si="5"/>
        <v>60.53015993155193</v>
      </c>
      <c r="I35" s="63"/>
      <c r="J35" s="5"/>
    </row>
    <row r="36" spans="1:9" s="5" customFormat="1" ht="15" customHeight="1">
      <c r="A36" s="76" t="s">
        <v>37</v>
      </c>
      <c r="B36" s="77"/>
      <c r="C36" s="37">
        <f>C37</f>
        <v>5090000</v>
      </c>
      <c r="D36" s="38">
        <f t="shared" si="3"/>
        <v>16.750032907726734</v>
      </c>
      <c r="E36" s="37">
        <f>E37</f>
        <v>223159</v>
      </c>
      <c r="F36" s="38">
        <f t="shared" si="4"/>
        <v>0.45746265956608295</v>
      </c>
      <c r="G36" s="37">
        <f>E36-C36</f>
        <v>-4866841</v>
      </c>
      <c r="H36" s="39">
        <f t="shared" si="5"/>
        <v>95.61573673870333</v>
      </c>
      <c r="I36" s="63"/>
    </row>
    <row r="37" spans="1:10" ht="15" customHeight="1">
      <c r="A37" s="44"/>
      <c r="B37" s="27" t="s">
        <v>38</v>
      </c>
      <c r="C37" s="28">
        <v>5090000</v>
      </c>
      <c r="D37" s="29">
        <f t="shared" si="3"/>
        <v>16.750032907726734</v>
      </c>
      <c r="E37" s="31">
        <v>223159</v>
      </c>
      <c r="F37" s="29">
        <f t="shared" si="4"/>
        <v>0.45746265956608295</v>
      </c>
      <c r="G37" s="48">
        <f>E37-C37</f>
        <v>-4866841</v>
      </c>
      <c r="H37" s="33">
        <f t="shared" si="5"/>
        <v>95.61573673870333</v>
      </c>
      <c r="I37" s="63"/>
      <c r="J37" s="5"/>
    </row>
    <row r="38" spans="1:9" s="5" customFormat="1" ht="15" customHeight="1">
      <c r="A38" s="76" t="s">
        <v>39</v>
      </c>
      <c r="B38" s="77"/>
      <c r="C38" s="37">
        <f>C34-C36</f>
        <v>25298000</v>
      </c>
      <c r="D38" s="38">
        <f t="shared" si="3"/>
        <v>83.24996709227327</v>
      </c>
      <c r="E38" s="37">
        <f>E34-E36</f>
        <v>48558746</v>
      </c>
      <c r="F38" s="38">
        <f t="shared" si="4"/>
        <v>99.54253734043391</v>
      </c>
      <c r="G38" s="37">
        <f>G34-G36</f>
        <v>23260746</v>
      </c>
      <c r="H38" s="39">
        <f t="shared" si="5"/>
        <v>91.9469760455372</v>
      </c>
      <c r="I38" s="63"/>
    </row>
    <row r="39" spans="1:9" s="5" customFormat="1" ht="15" customHeight="1">
      <c r="A39" s="76" t="s">
        <v>40</v>
      </c>
      <c r="B39" s="77"/>
      <c r="C39" s="37">
        <f>C40</f>
        <v>5090000</v>
      </c>
      <c r="D39" s="38">
        <f t="shared" si="3"/>
        <v>16.750032907726734</v>
      </c>
      <c r="E39" s="37">
        <f>E40</f>
        <v>223159</v>
      </c>
      <c r="F39" s="38">
        <f t="shared" si="4"/>
        <v>0.45746265956608295</v>
      </c>
      <c r="G39" s="37">
        <f>E39-C39</f>
        <v>-4866841</v>
      </c>
      <c r="H39" s="39">
        <f t="shared" si="5"/>
        <v>95.61573673870333</v>
      </c>
      <c r="I39" s="63"/>
    </row>
    <row r="40" spans="1:10" ht="15" customHeight="1">
      <c r="A40" s="45"/>
      <c r="B40" s="27" t="s">
        <v>41</v>
      </c>
      <c r="C40" s="46">
        <v>5090000</v>
      </c>
      <c r="D40" s="29">
        <f t="shared" si="3"/>
        <v>16.750032907726734</v>
      </c>
      <c r="E40" s="46">
        <v>223159</v>
      </c>
      <c r="F40" s="29">
        <f t="shared" si="4"/>
        <v>0.45746265956608295</v>
      </c>
      <c r="G40" s="48">
        <f>E40-C40</f>
        <v>-4866841</v>
      </c>
      <c r="H40" s="33">
        <f t="shared" si="5"/>
        <v>95.61573673870333</v>
      </c>
      <c r="I40" s="63"/>
      <c r="J40" s="5"/>
    </row>
    <row r="41" spans="1:9" s="5" customFormat="1" ht="15" customHeight="1">
      <c r="A41" s="76" t="s">
        <v>42</v>
      </c>
      <c r="B41" s="77"/>
      <c r="C41" s="37">
        <f>C42</f>
        <v>5090000</v>
      </c>
      <c r="D41" s="38">
        <f t="shared" si="3"/>
        <v>16.750032907726734</v>
      </c>
      <c r="E41" s="37">
        <f>E42</f>
        <v>223159</v>
      </c>
      <c r="F41" s="38">
        <f t="shared" si="4"/>
        <v>0.45746265956608295</v>
      </c>
      <c r="G41" s="37">
        <f>E41-C41</f>
        <v>-4866841</v>
      </c>
      <c r="H41" s="39">
        <f t="shared" si="5"/>
        <v>95.61573673870333</v>
      </c>
      <c r="I41" s="63"/>
    </row>
    <row r="42" spans="1:10" ht="15" customHeight="1">
      <c r="A42" s="47"/>
      <c r="B42" s="27" t="s">
        <v>7</v>
      </c>
      <c r="C42" s="28">
        <v>5090000</v>
      </c>
      <c r="D42" s="29">
        <f t="shared" si="3"/>
        <v>16.750032907726734</v>
      </c>
      <c r="E42" s="31">
        <v>223159</v>
      </c>
      <c r="F42" s="29">
        <f t="shared" si="4"/>
        <v>0.45746265956608295</v>
      </c>
      <c r="G42" s="48">
        <f>E42-C42</f>
        <v>-4866841</v>
      </c>
      <c r="H42" s="33">
        <f t="shared" si="5"/>
        <v>95.61573673870333</v>
      </c>
      <c r="I42" s="63"/>
      <c r="J42" s="5"/>
    </row>
    <row r="43" spans="1:8" ht="15" customHeight="1">
      <c r="A43" s="76" t="s">
        <v>43</v>
      </c>
      <c r="B43" s="77"/>
      <c r="C43" s="46">
        <f>C39-C41</f>
        <v>0</v>
      </c>
      <c r="D43" s="60">
        <v>0</v>
      </c>
      <c r="E43" s="46"/>
      <c r="F43" s="48">
        <v>0</v>
      </c>
      <c r="G43" s="48">
        <v>0</v>
      </c>
      <c r="H43" s="33">
        <v>0</v>
      </c>
    </row>
    <row r="44" spans="1:8" ht="15" customHeight="1">
      <c r="A44" s="35"/>
      <c r="B44" s="36"/>
      <c r="C44" s="46"/>
      <c r="D44" s="60"/>
      <c r="E44" s="46"/>
      <c r="F44" s="48"/>
      <c r="G44" s="48"/>
      <c r="H44" s="33"/>
    </row>
    <row r="45" spans="1:8" ht="15" customHeight="1">
      <c r="A45" s="35"/>
      <c r="B45" s="36"/>
      <c r="C45" s="46"/>
      <c r="D45" s="60"/>
      <c r="E45" s="46"/>
      <c r="F45" s="48"/>
      <c r="G45" s="48"/>
      <c r="H45" s="33"/>
    </row>
    <row r="46" spans="1:8" ht="15" customHeight="1">
      <c r="A46" s="35"/>
      <c r="B46" s="36"/>
      <c r="C46" s="46"/>
      <c r="D46" s="60"/>
      <c r="E46" s="46"/>
      <c r="F46" s="48"/>
      <c r="G46" s="48"/>
      <c r="H46" s="33"/>
    </row>
    <row r="47" spans="1:8" ht="15" customHeight="1">
      <c r="A47" s="35"/>
      <c r="B47" s="36"/>
      <c r="C47" s="46"/>
      <c r="D47" s="60"/>
      <c r="E47" s="46"/>
      <c r="F47" s="48"/>
      <c r="G47" s="48"/>
      <c r="H47" s="33"/>
    </row>
    <row r="48" spans="1:8" ht="15" customHeight="1">
      <c r="A48" s="35"/>
      <c r="B48" s="36"/>
      <c r="C48" s="46"/>
      <c r="D48" s="60"/>
      <c r="E48" s="46"/>
      <c r="F48" s="48"/>
      <c r="G48" s="48"/>
      <c r="H48" s="33"/>
    </row>
    <row r="49" spans="1:8" ht="15" customHeight="1">
      <c r="A49" s="35"/>
      <c r="B49" s="36"/>
      <c r="C49" s="46"/>
      <c r="D49" s="60"/>
      <c r="E49" s="46"/>
      <c r="F49" s="48"/>
      <c r="G49" s="48"/>
      <c r="H49" s="33"/>
    </row>
    <row r="50" spans="1:8" s="5" customFormat="1" ht="15" customHeight="1" thickBot="1">
      <c r="A50" s="80"/>
      <c r="B50" s="81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3">
        <v>0</v>
      </c>
    </row>
    <row r="51" spans="1:8" ht="15.75">
      <c r="A51" s="5"/>
      <c r="B51" s="79"/>
      <c r="C51" s="79"/>
      <c r="D51" s="79"/>
      <c r="E51" s="79"/>
      <c r="F51" s="79"/>
      <c r="G51" s="79"/>
      <c r="H51" s="79"/>
    </row>
    <row r="52" spans="2:8" ht="15.75">
      <c r="B52" s="78"/>
      <c r="C52" s="78"/>
      <c r="D52" s="78"/>
      <c r="E52" s="78"/>
      <c r="F52" s="78"/>
      <c r="G52" s="78"/>
      <c r="H52" s="78"/>
    </row>
  </sheetData>
  <sheetProtection/>
  <mergeCells count="30">
    <mergeCell ref="A1:H1"/>
    <mergeCell ref="G4:H4"/>
    <mergeCell ref="B2:H2"/>
    <mergeCell ref="A6:B6"/>
    <mergeCell ref="C4:D4"/>
    <mergeCell ref="C3:H3"/>
    <mergeCell ref="A4:B5"/>
    <mergeCell ref="E4:F4"/>
    <mergeCell ref="B30:H30"/>
    <mergeCell ref="B25:H25"/>
    <mergeCell ref="B26:H26"/>
    <mergeCell ref="G32:H32"/>
    <mergeCell ref="C31:H31"/>
    <mergeCell ref="E32:F32"/>
    <mergeCell ref="A24:B24"/>
    <mergeCell ref="A9:B9"/>
    <mergeCell ref="A38:B38"/>
    <mergeCell ref="A11:B11"/>
    <mergeCell ref="A36:B36"/>
    <mergeCell ref="A32:B33"/>
    <mergeCell ref="A29:H29"/>
    <mergeCell ref="A12:B12"/>
    <mergeCell ref="A34:B34"/>
    <mergeCell ref="C32:D32"/>
    <mergeCell ref="A41:B41"/>
    <mergeCell ref="A39:B39"/>
    <mergeCell ref="A43:B43"/>
    <mergeCell ref="B52:H52"/>
    <mergeCell ref="B51:H51"/>
    <mergeCell ref="A50:B50"/>
  </mergeCells>
  <dataValidations count="1">
    <dataValidation type="decimal" operator="greaterThanOrEqual" allowBlank="1" showInputMessage="1" showErrorMessage="1" sqref="C6:F10 C12:F23 F11 G6 D11 G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  <ignoredErrors>
    <ignoredError sqref="D11 D6 D34 D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28">
      <selection activeCell="L49" sqref="L49"/>
    </sheetView>
  </sheetViews>
  <sheetFormatPr defaultColWidth="9.00390625" defaultRowHeight="16.5"/>
  <cols>
    <col min="1" max="1" width="0.875" style="6" customWidth="1"/>
    <col min="2" max="2" width="19.00390625" style="6" customWidth="1"/>
    <col min="3" max="3" width="7.75390625" style="6" customWidth="1"/>
    <col min="4" max="4" width="13.00390625" style="6" customWidth="1"/>
    <col min="5" max="5" width="3.75390625" style="6" customWidth="1"/>
    <col min="6" max="6" width="4.50390625" style="6" customWidth="1"/>
    <col min="7" max="7" width="13.25390625" style="6" customWidth="1"/>
    <col min="8" max="8" width="3.50390625" style="6" customWidth="1"/>
    <col min="9" max="9" width="14.75390625" style="6" customWidth="1"/>
    <col min="10" max="10" width="1.37890625" style="6" customWidth="1"/>
    <col min="11" max="11" width="8.25390625" style="6" customWidth="1"/>
    <col min="12" max="12" width="13.00390625" style="6" customWidth="1"/>
    <col min="13" max="16384" width="9.00390625" style="6" customWidth="1"/>
  </cols>
  <sheetData>
    <row r="1" spans="2:11" s="1" customFormat="1" ht="27" customHeight="1">
      <c r="B1" s="86" t="s">
        <v>53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s="1" customFormat="1" ht="18" customHeight="1"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3" customFormat="1" ht="19.5" customHeight="1" thickBot="1">
      <c r="A3" s="1"/>
      <c r="B3" s="2"/>
      <c r="C3" s="116" t="s">
        <v>66</v>
      </c>
      <c r="D3" s="117"/>
      <c r="E3" s="117"/>
      <c r="F3" s="117"/>
      <c r="G3" s="117"/>
      <c r="H3" s="117"/>
      <c r="I3" s="118" t="s">
        <v>0</v>
      </c>
      <c r="J3" s="118"/>
      <c r="K3" s="118"/>
    </row>
    <row r="4" spans="1:11" s="3" customFormat="1" ht="17.25" customHeight="1">
      <c r="A4" s="82" t="s">
        <v>4</v>
      </c>
      <c r="B4" s="82"/>
      <c r="C4" s="83"/>
      <c r="D4" s="124" t="s">
        <v>45</v>
      </c>
      <c r="E4" s="83"/>
      <c r="F4" s="124" t="s">
        <v>6</v>
      </c>
      <c r="G4" s="83"/>
      <c r="H4" s="91" t="s">
        <v>8</v>
      </c>
      <c r="I4" s="126"/>
      <c r="J4" s="126"/>
      <c r="K4" s="126"/>
    </row>
    <row r="5" spans="1:11" s="3" customFormat="1" ht="17.25" customHeight="1">
      <c r="A5" s="84"/>
      <c r="B5" s="84"/>
      <c r="C5" s="85"/>
      <c r="D5" s="125"/>
      <c r="E5" s="85"/>
      <c r="F5" s="125"/>
      <c r="G5" s="85"/>
      <c r="H5" s="122" t="s">
        <v>9</v>
      </c>
      <c r="I5" s="123"/>
      <c r="J5" s="127" t="s">
        <v>1</v>
      </c>
      <c r="K5" s="128"/>
    </row>
    <row r="6" spans="1:11" s="61" customFormat="1" ht="15" customHeight="1">
      <c r="A6" s="133" t="s">
        <v>10</v>
      </c>
      <c r="B6" s="133"/>
      <c r="C6" s="134"/>
      <c r="D6" s="111"/>
      <c r="E6" s="112"/>
      <c r="F6" s="111"/>
      <c r="G6" s="112"/>
      <c r="H6" s="111"/>
      <c r="I6" s="112"/>
      <c r="J6" s="120"/>
      <c r="K6" s="121"/>
    </row>
    <row r="7" spans="1:11" s="57" customFormat="1" ht="15" customHeight="1">
      <c r="A7" s="50"/>
      <c r="B7" s="135" t="s">
        <v>11</v>
      </c>
      <c r="C7" s="136"/>
      <c r="D7" s="75">
        <v>-5090000</v>
      </c>
      <c r="E7" s="64"/>
      <c r="F7" s="75">
        <v>-223159</v>
      </c>
      <c r="G7" s="64"/>
      <c r="H7" s="65">
        <f>F7-D7</f>
        <v>4866841</v>
      </c>
      <c r="I7" s="66"/>
      <c r="J7" s="129">
        <f>IF(D7=0,0,ABS(H7/D7*100))</f>
        <v>95.61573673870333</v>
      </c>
      <c r="K7" s="130">
        <f>IF(F7=0,0,ABS(J7/F7*100))</f>
        <v>0.04284646227071431</v>
      </c>
    </row>
    <row r="8" spans="1:11" ht="15" customHeight="1">
      <c r="A8" s="50"/>
      <c r="B8" s="135" t="s">
        <v>12</v>
      </c>
      <c r="C8" s="136"/>
      <c r="D8" s="75">
        <v>16153000</v>
      </c>
      <c r="E8" s="64"/>
      <c r="F8" s="75">
        <v>68623221</v>
      </c>
      <c r="G8" s="64"/>
      <c r="H8" s="65">
        <f>F8-D8</f>
        <v>52470221</v>
      </c>
      <c r="I8" s="66"/>
      <c r="J8" s="131">
        <f>IF(D8=0,0,ABS(H8/D8*100))</f>
        <v>324.83266885408284</v>
      </c>
      <c r="K8" s="132">
        <f>IF(F8=0,0,ABS(J8/F8*100))</f>
        <v>0.0004733567794115681</v>
      </c>
    </row>
    <row r="9" spans="1:11" s="5" customFormat="1" ht="15" customHeight="1">
      <c r="A9" s="50"/>
      <c r="B9" s="50" t="s">
        <v>13</v>
      </c>
      <c r="C9" s="53"/>
      <c r="D9" s="67">
        <f>SUM(D7:E8)</f>
        <v>11063000</v>
      </c>
      <c r="E9" s="68"/>
      <c r="F9" s="67">
        <f>SUM(F7:G8)</f>
        <v>68400062</v>
      </c>
      <c r="G9" s="68"/>
      <c r="H9" s="67">
        <f>SUM(H7:I8)</f>
        <v>57337062</v>
      </c>
      <c r="I9" s="68"/>
      <c r="J9" s="99">
        <f>IF(D9=0,0,ABS(H9/D9*100))</f>
        <v>518.2777004429179</v>
      </c>
      <c r="K9" s="100">
        <f>IF(F9=0,0,ABS(J9/F9*100))</f>
        <v>0.0007577152495021392</v>
      </c>
    </row>
    <row r="10" spans="1:11" s="5" customFormat="1" ht="15" customHeight="1">
      <c r="A10" s="93" t="s">
        <v>14</v>
      </c>
      <c r="B10" s="93"/>
      <c r="C10" s="94"/>
      <c r="D10" s="67"/>
      <c r="E10" s="68"/>
      <c r="F10" s="67"/>
      <c r="G10" s="68"/>
      <c r="H10" s="67"/>
      <c r="I10" s="68"/>
      <c r="J10" s="131"/>
      <c r="K10" s="132"/>
    </row>
    <row r="11" spans="1:11" ht="15" customHeight="1">
      <c r="A11" s="50"/>
      <c r="B11" s="71" t="s">
        <v>57</v>
      </c>
      <c r="C11" s="72"/>
      <c r="D11" s="75">
        <v>-186000</v>
      </c>
      <c r="E11" s="64"/>
      <c r="F11" s="75">
        <v>450065</v>
      </c>
      <c r="G11" s="64"/>
      <c r="H11" s="65">
        <f>F11-D11</f>
        <v>636065</v>
      </c>
      <c r="I11" s="66"/>
      <c r="J11" s="131">
        <f>H11/D11*100</f>
        <v>-341.9704301075269</v>
      </c>
      <c r="K11" s="132" t="s">
        <v>51</v>
      </c>
    </row>
    <row r="12" spans="1:11" ht="15" customHeight="1">
      <c r="A12" s="50"/>
      <c r="B12" s="71" t="s">
        <v>68</v>
      </c>
      <c r="C12" s="72"/>
      <c r="D12" s="75">
        <v>-15000000</v>
      </c>
      <c r="E12" s="64"/>
      <c r="F12" s="75">
        <v>-18210813</v>
      </c>
      <c r="G12" s="64"/>
      <c r="H12" s="65">
        <f>F12-D12</f>
        <v>-3210813</v>
      </c>
      <c r="I12" s="66"/>
      <c r="J12" s="131">
        <f>IF(D12=0,0,ABS(H12/D12*100))</f>
        <v>21.40542</v>
      </c>
      <c r="K12" s="132"/>
    </row>
    <row r="13" spans="1:11" ht="15" customHeight="1">
      <c r="A13" s="50"/>
      <c r="B13" s="71" t="s">
        <v>58</v>
      </c>
      <c r="C13" s="72"/>
      <c r="D13" s="75">
        <v>-1000000</v>
      </c>
      <c r="E13" s="64"/>
      <c r="F13" s="75">
        <v>-12971247</v>
      </c>
      <c r="G13" s="64"/>
      <c r="H13" s="65">
        <f>F13-D13</f>
        <v>-11971247</v>
      </c>
      <c r="I13" s="66"/>
      <c r="J13" s="131">
        <f>H13/D13*100</f>
        <v>1197.1247</v>
      </c>
      <c r="K13" s="132" t="s">
        <v>51</v>
      </c>
    </row>
    <row r="14" spans="1:11" ht="15" customHeight="1">
      <c r="A14" s="50"/>
      <c r="B14" s="71" t="s">
        <v>59</v>
      </c>
      <c r="C14" s="72"/>
      <c r="D14" s="75">
        <v>0</v>
      </c>
      <c r="E14" s="64"/>
      <c r="F14" s="75">
        <v>-4160</v>
      </c>
      <c r="G14" s="64"/>
      <c r="H14" s="65">
        <f>F14-D14</f>
        <v>-4160</v>
      </c>
      <c r="I14" s="66"/>
      <c r="J14" s="131">
        <f aca="true" t="shared" si="0" ref="J14:J19">IF(D14=0,0,ABS(H14/D14*100))</f>
        <v>0</v>
      </c>
      <c r="K14" s="132">
        <f>IF(F14=0,0,ABS(J14/F14*100))</f>
        <v>0</v>
      </c>
    </row>
    <row r="15" spans="1:11" ht="15" customHeight="1">
      <c r="A15" s="50"/>
      <c r="B15" s="71" t="s">
        <v>60</v>
      </c>
      <c r="C15" s="72"/>
      <c r="D15" s="75">
        <v>-570000</v>
      </c>
      <c r="E15" s="64"/>
      <c r="F15" s="65">
        <v>-1165057</v>
      </c>
      <c r="G15" s="66"/>
      <c r="H15" s="65">
        <f>F15-D15</f>
        <v>-595057</v>
      </c>
      <c r="I15" s="66"/>
      <c r="J15" s="131">
        <f t="shared" si="0"/>
        <v>104.39596491228069</v>
      </c>
      <c r="K15" s="132"/>
    </row>
    <row r="16" spans="1:11" s="5" customFormat="1" ht="15" customHeight="1">
      <c r="A16" s="50"/>
      <c r="B16" s="50" t="s">
        <v>15</v>
      </c>
      <c r="C16" s="53"/>
      <c r="D16" s="67">
        <f>SUM(D11:E15)</f>
        <v>-16756000</v>
      </c>
      <c r="E16" s="68"/>
      <c r="F16" s="67">
        <f>SUM(F11:G15)</f>
        <v>-31901212</v>
      </c>
      <c r="G16" s="68"/>
      <c r="H16" s="67">
        <f>SUM(H11:I15)</f>
        <v>-15145212</v>
      </c>
      <c r="I16" s="68"/>
      <c r="J16" s="99">
        <f t="shared" si="0"/>
        <v>90.38679875865363</v>
      </c>
      <c r="K16" s="100">
        <f>IF(F16=0,0,ABS(J16/F16*100))</f>
        <v>0.00028333343184156645</v>
      </c>
    </row>
    <row r="17" spans="1:11" s="5" customFormat="1" ht="15" customHeight="1">
      <c r="A17" s="93" t="s">
        <v>16</v>
      </c>
      <c r="B17" s="93"/>
      <c r="C17" s="94"/>
      <c r="D17" s="67">
        <f>D9+D16</f>
        <v>-5693000</v>
      </c>
      <c r="E17" s="68"/>
      <c r="F17" s="67">
        <f>F9+F16</f>
        <v>36498850</v>
      </c>
      <c r="G17" s="68"/>
      <c r="H17" s="67">
        <f>H9+H16</f>
        <v>42191850</v>
      </c>
      <c r="I17" s="68"/>
      <c r="J17" s="99">
        <f t="shared" si="0"/>
        <v>741.1180396978746</v>
      </c>
      <c r="K17" s="100">
        <f>IF(F17=0,0,ABS(J17/F17*100))</f>
        <v>0.002030524358158886</v>
      </c>
    </row>
    <row r="18" spans="1:11" s="5" customFormat="1" ht="15" customHeight="1">
      <c r="A18" s="93" t="s">
        <v>17</v>
      </c>
      <c r="B18" s="93"/>
      <c r="C18" s="94"/>
      <c r="D18" s="69">
        <v>72167000</v>
      </c>
      <c r="E18" s="70"/>
      <c r="F18" s="69">
        <v>59796053</v>
      </c>
      <c r="G18" s="70"/>
      <c r="H18" s="67">
        <f>F18-D18</f>
        <v>-12370947</v>
      </c>
      <c r="I18" s="68"/>
      <c r="J18" s="99">
        <f t="shared" si="0"/>
        <v>17.142110659996952</v>
      </c>
      <c r="K18" s="100">
        <f>IF(F18=0,0,ABS(J18/F18*100))</f>
        <v>2.8667629049022603E-05</v>
      </c>
    </row>
    <row r="19" spans="1:11" s="5" customFormat="1" ht="15" customHeight="1">
      <c r="A19" s="93" t="s">
        <v>18</v>
      </c>
      <c r="B19" s="93"/>
      <c r="C19" s="94"/>
      <c r="D19" s="67">
        <f>D17+D18</f>
        <v>66474000</v>
      </c>
      <c r="E19" s="68"/>
      <c r="F19" s="67">
        <f>F17+F18</f>
        <v>96294903</v>
      </c>
      <c r="G19" s="68"/>
      <c r="H19" s="67">
        <f>H17+H18</f>
        <v>29820903</v>
      </c>
      <c r="I19" s="68"/>
      <c r="J19" s="99">
        <f t="shared" si="0"/>
        <v>44.86100279808647</v>
      </c>
      <c r="K19" s="100">
        <f>IF(F19=0,0,ABS(J19/F19*100))</f>
        <v>4.658710004421155E-05</v>
      </c>
    </row>
    <row r="20" spans="1:11" ht="15" customHeight="1">
      <c r="A20" s="50"/>
      <c r="B20" s="71"/>
      <c r="C20" s="72"/>
      <c r="D20" s="75"/>
      <c r="E20" s="64"/>
      <c r="F20" s="75"/>
      <c r="G20" s="64"/>
      <c r="H20" s="65"/>
      <c r="I20" s="66"/>
      <c r="J20" s="131"/>
      <c r="K20" s="132"/>
    </row>
    <row r="21" spans="1:11" ht="15" customHeight="1">
      <c r="A21" s="50"/>
      <c r="B21" s="71"/>
      <c r="C21" s="72"/>
      <c r="D21" s="75"/>
      <c r="E21" s="64"/>
      <c r="F21" s="65"/>
      <c r="G21" s="66"/>
      <c r="H21" s="65"/>
      <c r="I21" s="66"/>
      <c r="J21" s="131"/>
      <c r="K21" s="132"/>
    </row>
    <row r="22" spans="1:11" s="5" customFormat="1" ht="15" customHeight="1">
      <c r="A22" s="93"/>
      <c r="B22" s="93"/>
      <c r="C22" s="94"/>
      <c r="D22" s="67"/>
      <c r="E22" s="68"/>
      <c r="F22" s="67"/>
      <c r="G22" s="68"/>
      <c r="H22" s="67"/>
      <c r="I22" s="68"/>
      <c r="J22" s="99"/>
      <c r="K22" s="100"/>
    </row>
    <row r="23" spans="1:11" s="5" customFormat="1" ht="15" customHeight="1">
      <c r="A23" s="93"/>
      <c r="B23" s="93"/>
      <c r="C23" s="94"/>
      <c r="D23" s="69"/>
      <c r="E23" s="70"/>
      <c r="F23" s="69"/>
      <c r="G23" s="70"/>
      <c r="H23" s="67"/>
      <c r="I23" s="68"/>
      <c r="J23" s="99"/>
      <c r="K23" s="100"/>
    </row>
    <row r="24" spans="1:11" s="5" customFormat="1" ht="15" customHeight="1" thickBot="1">
      <c r="A24" s="147"/>
      <c r="B24" s="147"/>
      <c r="C24" s="148"/>
      <c r="D24" s="101"/>
      <c r="E24" s="102"/>
      <c r="F24" s="101"/>
      <c r="G24" s="102"/>
      <c r="H24" s="101"/>
      <c r="I24" s="102"/>
      <c r="J24" s="95"/>
      <c r="K24" s="96"/>
    </row>
    <row r="25" spans="8:11" ht="15" customHeight="1">
      <c r="H25" s="57"/>
      <c r="I25" s="57"/>
      <c r="J25" s="57"/>
      <c r="K25" s="57"/>
    </row>
    <row r="26" ht="15" customHeight="1"/>
    <row r="27" ht="15" customHeight="1"/>
    <row r="28" ht="15" customHeight="1"/>
    <row r="29" spans="1:11" s="1" customFormat="1" ht="27" customHeight="1">
      <c r="A29" s="5"/>
      <c r="B29" s="86" t="s">
        <v>54</v>
      </c>
      <c r="C29" s="86"/>
      <c r="D29" s="86"/>
      <c r="E29" s="86"/>
      <c r="F29" s="86"/>
      <c r="G29" s="86"/>
      <c r="H29" s="86"/>
      <c r="I29" s="86"/>
      <c r="J29" s="86"/>
      <c r="K29" s="86"/>
    </row>
    <row r="30" spans="2:11" s="1" customFormat="1" ht="18" customHeight="1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s="3" customFormat="1" ht="19.5" customHeight="1" thickBot="1">
      <c r="A31" s="1"/>
      <c r="B31" s="1"/>
      <c r="C31" s="149" t="s">
        <v>67</v>
      </c>
      <c r="D31" s="149"/>
      <c r="E31" s="149"/>
      <c r="F31" s="149"/>
      <c r="G31" s="149"/>
      <c r="H31" s="149"/>
      <c r="I31" s="118" t="s">
        <v>0</v>
      </c>
      <c r="J31" s="118"/>
      <c r="K31" s="118"/>
    </row>
    <row r="32" spans="1:11" s="8" customFormat="1" ht="34.5" customHeight="1">
      <c r="A32" s="119" t="s">
        <v>19</v>
      </c>
      <c r="B32" s="98"/>
      <c r="C32" s="97" t="s">
        <v>20</v>
      </c>
      <c r="D32" s="98"/>
      <c r="E32" s="73" t="s">
        <v>21</v>
      </c>
      <c r="F32" s="92"/>
      <c r="G32" s="97" t="s">
        <v>22</v>
      </c>
      <c r="H32" s="98"/>
      <c r="I32" s="97" t="s">
        <v>2</v>
      </c>
      <c r="J32" s="119"/>
      <c r="K32" s="7" t="s">
        <v>21</v>
      </c>
    </row>
    <row r="33" spans="1:11" s="5" customFormat="1" ht="15" customHeight="1">
      <c r="A33" s="137" t="s">
        <v>23</v>
      </c>
      <c r="B33" s="114"/>
      <c r="C33" s="111">
        <f>SUM(C34:D48)</f>
        <v>217049953</v>
      </c>
      <c r="D33" s="112"/>
      <c r="E33" s="111">
        <f aca="true" t="shared" si="1" ref="E33:E38">IF(C$33&gt;0,(C33/C$33)*100,0)</f>
        <v>100</v>
      </c>
      <c r="F33" s="112">
        <f>IF(E$5&gt;0,(E33/#REF!)*100,0)</f>
        <v>0</v>
      </c>
      <c r="G33" s="113" t="s">
        <v>24</v>
      </c>
      <c r="H33" s="114"/>
      <c r="I33" s="111">
        <f>SUM(I34:J38)</f>
        <v>168491207</v>
      </c>
      <c r="J33" s="115"/>
      <c r="K33" s="54">
        <f>IF(I$49&gt;0,(I33/I$49)*100,0)</f>
        <v>77.62784772406746</v>
      </c>
    </row>
    <row r="34" spans="1:11" ht="15" customHeight="1">
      <c r="A34" s="106" t="s">
        <v>25</v>
      </c>
      <c r="B34" s="107"/>
      <c r="C34" s="75">
        <v>110498832</v>
      </c>
      <c r="D34" s="64"/>
      <c r="E34" s="65">
        <f t="shared" si="1"/>
        <v>50.909401486947104</v>
      </c>
      <c r="F34" s="66">
        <f>IF(E$5&gt;0,(E34/#REF!)*100,0)</f>
        <v>0</v>
      </c>
      <c r="G34" s="106" t="s">
        <v>26</v>
      </c>
      <c r="H34" s="107"/>
      <c r="I34" s="75">
        <v>102265597</v>
      </c>
      <c r="J34" s="105"/>
      <c r="K34" s="55">
        <f>IF(I$49&gt;0,(I34/I$49)*100,0)</f>
        <v>47.11615717327523</v>
      </c>
    </row>
    <row r="35" spans="1:11" ht="15" customHeight="1">
      <c r="A35" s="106" t="s">
        <v>69</v>
      </c>
      <c r="B35" s="107"/>
      <c r="C35" s="75">
        <v>36776902</v>
      </c>
      <c r="D35" s="64"/>
      <c r="E35" s="65">
        <f t="shared" si="1"/>
        <v>16.943980632882237</v>
      </c>
      <c r="F35" s="66">
        <f>IF(E$5&gt;0,(E35/#REF!)*100,0)</f>
        <v>0</v>
      </c>
      <c r="G35" s="106" t="s">
        <v>52</v>
      </c>
      <c r="H35" s="107"/>
      <c r="I35" s="75">
        <v>66225610</v>
      </c>
      <c r="J35" s="105"/>
      <c r="K35" s="55">
        <f>IF(I$49&gt;0,(I35/I$49)*100,0)</f>
        <v>30.511690550792242</v>
      </c>
    </row>
    <row r="36" spans="1:11" ht="15" customHeight="1">
      <c r="A36" s="106" t="s">
        <v>63</v>
      </c>
      <c r="B36" s="107"/>
      <c r="C36" s="75">
        <v>31133007</v>
      </c>
      <c r="D36" s="64"/>
      <c r="E36" s="65">
        <f t="shared" si="1"/>
        <v>14.343705939434138</v>
      </c>
      <c r="F36" s="66"/>
      <c r="G36" s="106"/>
      <c r="H36" s="107"/>
      <c r="I36" s="75"/>
      <c r="J36" s="105"/>
      <c r="K36" s="55">
        <f>IF(I$49&gt;0,(I36/I$49)*100,0)</f>
        <v>0</v>
      </c>
    </row>
    <row r="37" spans="1:11" ht="15" customHeight="1">
      <c r="A37" s="106" t="s">
        <v>64</v>
      </c>
      <c r="B37" s="107"/>
      <c r="C37" s="75">
        <v>13680</v>
      </c>
      <c r="D37" s="64"/>
      <c r="E37" s="65">
        <f t="shared" si="1"/>
        <v>0.006302696596299194</v>
      </c>
      <c r="F37" s="66"/>
      <c r="G37" s="58"/>
      <c r="H37" s="27"/>
      <c r="I37" s="51"/>
      <c r="J37" s="59"/>
      <c r="K37" s="55"/>
    </row>
    <row r="38" spans="1:11" ht="15" customHeight="1">
      <c r="A38" s="106" t="s">
        <v>65</v>
      </c>
      <c r="B38" s="107"/>
      <c r="C38" s="75">
        <v>38627532</v>
      </c>
      <c r="D38" s="64"/>
      <c r="E38" s="65">
        <f t="shared" si="1"/>
        <v>17.796609244140217</v>
      </c>
      <c r="F38" s="66">
        <f>IF(E$5&gt;0,(E38/#REF!)*100,0)</f>
        <v>0</v>
      </c>
      <c r="G38" s="103"/>
      <c r="H38" s="104"/>
      <c r="I38" s="75"/>
      <c r="J38" s="105"/>
      <c r="K38" s="55">
        <f>IF(I$49&gt;0,(I38/I$49)*100,0)</f>
        <v>0</v>
      </c>
    </row>
    <row r="39" spans="1:11" s="5" customFormat="1" ht="15" customHeight="1">
      <c r="A39" s="106"/>
      <c r="B39" s="107"/>
      <c r="C39" s="75"/>
      <c r="D39" s="64"/>
      <c r="E39" s="65"/>
      <c r="F39" s="66"/>
      <c r="G39" s="108" t="s">
        <v>27</v>
      </c>
      <c r="H39" s="109"/>
      <c r="I39" s="69">
        <f>SUM(I40:I48)</f>
        <v>48558746</v>
      </c>
      <c r="J39" s="110"/>
      <c r="K39" s="54">
        <f>IF(I$49&gt;0,(I39/I$49)*100,0)</f>
        <v>22.372152275932535</v>
      </c>
    </row>
    <row r="40" spans="1:11" ht="15" customHeight="1">
      <c r="A40" s="106"/>
      <c r="B40" s="107"/>
      <c r="C40" s="75"/>
      <c r="D40" s="64"/>
      <c r="E40" s="65">
        <f>IF(C$33&gt;0,(C40/C$33)*100,0)</f>
        <v>0</v>
      </c>
      <c r="F40" s="66">
        <f>IF(E$5&gt;0,(E40/#REF!)*100,0)</f>
        <v>0</v>
      </c>
      <c r="G40" s="106" t="s">
        <v>62</v>
      </c>
      <c r="H40" s="107"/>
      <c r="I40" s="75">
        <v>48558746</v>
      </c>
      <c r="J40" s="105"/>
      <c r="K40" s="55">
        <f>IF(I$49&gt;0,(I40/I$49)*100,0)</f>
        <v>22.372152275932535</v>
      </c>
    </row>
    <row r="41" spans="1:11" ht="15" customHeight="1">
      <c r="A41" s="106"/>
      <c r="B41" s="107"/>
      <c r="C41" s="75"/>
      <c r="D41" s="64"/>
      <c r="E41" s="65">
        <f>IF(C$33&gt;0,(C41/C$33)*100,0)</f>
        <v>0</v>
      </c>
      <c r="F41" s="66">
        <f>IF(E$5&gt;0,(E41/#REF!)*100,0)</f>
        <v>0</v>
      </c>
      <c r="G41" s="106"/>
      <c r="H41" s="107"/>
      <c r="I41" s="75"/>
      <c r="J41" s="105"/>
      <c r="K41" s="55"/>
    </row>
    <row r="42" spans="1:11" ht="15" customHeight="1">
      <c r="A42" s="58"/>
      <c r="B42" s="27"/>
      <c r="C42" s="51"/>
      <c r="D42" s="52"/>
      <c r="E42" s="55"/>
      <c r="F42" s="56"/>
      <c r="G42" s="106"/>
      <c r="H42" s="107"/>
      <c r="I42" s="75"/>
      <c r="J42" s="105"/>
      <c r="K42" s="55"/>
    </row>
    <row r="43" spans="1:11" ht="15" customHeight="1">
      <c r="A43" s="58"/>
      <c r="B43" s="27"/>
      <c r="C43" s="51"/>
      <c r="D43" s="52"/>
      <c r="E43" s="55"/>
      <c r="F43" s="56"/>
      <c r="G43" s="58"/>
      <c r="H43" s="27"/>
      <c r="I43" s="51"/>
      <c r="J43" s="59"/>
      <c r="K43" s="55"/>
    </row>
    <row r="44" spans="1:11" ht="15" customHeight="1">
      <c r="A44" s="58"/>
      <c r="B44" s="27"/>
      <c r="C44" s="51"/>
      <c r="D44" s="52"/>
      <c r="E44" s="55"/>
      <c r="F44" s="56"/>
      <c r="G44" s="58"/>
      <c r="H44" s="27"/>
      <c r="I44" s="51"/>
      <c r="J44" s="59"/>
      <c r="K44" s="55"/>
    </row>
    <row r="45" spans="1:11" ht="15" customHeight="1">
      <c r="A45" s="58"/>
      <c r="B45" s="27"/>
      <c r="C45" s="51"/>
      <c r="D45" s="52"/>
      <c r="E45" s="55"/>
      <c r="F45" s="56"/>
      <c r="G45" s="58"/>
      <c r="H45" s="27"/>
      <c r="I45" s="51"/>
      <c r="J45" s="59"/>
      <c r="K45" s="55"/>
    </row>
    <row r="46" spans="1:11" ht="15" customHeight="1">
      <c r="A46" s="58"/>
      <c r="B46" s="27"/>
      <c r="C46" s="51"/>
      <c r="D46" s="52"/>
      <c r="E46" s="55"/>
      <c r="F46" s="56"/>
      <c r="G46" s="58"/>
      <c r="H46" s="27"/>
      <c r="I46" s="51"/>
      <c r="J46" s="59"/>
      <c r="K46" s="55"/>
    </row>
    <row r="47" spans="1:11" ht="15" customHeight="1">
      <c r="A47" s="106"/>
      <c r="B47" s="107"/>
      <c r="C47" s="75"/>
      <c r="D47" s="64"/>
      <c r="E47" s="65">
        <f>IF(C$33&gt;0,(C47/C$33)*100,0)</f>
        <v>0</v>
      </c>
      <c r="F47" s="66">
        <f>IF(E$5&gt;0,(E47/#REF!)*100,0)</f>
        <v>0</v>
      </c>
      <c r="G47" s="144"/>
      <c r="H47" s="145"/>
      <c r="I47" s="75"/>
      <c r="J47" s="105"/>
      <c r="K47" s="55"/>
    </row>
    <row r="48" spans="1:11" ht="15" customHeight="1">
      <c r="A48" s="106"/>
      <c r="B48" s="107"/>
      <c r="C48" s="75"/>
      <c r="D48" s="64"/>
      <c r="E48" s="65">
        <f>IF(C$33&gt;0,(C48/C$33)*100,0)</f>
        <v>0</v>
      </c>
      <c r="F48" s="66">
        <f>IF(E$5&gt;0,(E48/#REF!)*100,0)</f>
        <v>0</v>
      </c>
      <c r="G48" s="106"/>
      <c r="H48" s="107"/>
      <c r="I48" s="75"/>
      <c r="J48" s="105"/>
      <c r="K48" s="55">
        <f>IF(I$49&gt;0,(I48/I$49)*100,0)</f>
        <v>0</v>
      </c>
    </row>
    <row r="49" spans="1:12" s="5" customFormat="1" ht="15" customHeight="1" thickBot="1">
      <c r="A49" s="140" t="s">
        <v>28</v>
      </c>
      <c r="B49" s="141"/>
      <c r="C49" s="101">
        <f>SUM(C34:D48)</f>
        <v>217049953</v>
      </c>
      <c r="D49" s="102"/>
      <c r="E49" s="101">
        <f>IF(C$33&gt;0,(C49/C$33)*100,0)</f>
        <v>100</v>
      </c>
      <c r="F49" s="102">
        <f>IF(E$5&gt;0,(E49/#REF!)*100,0)</f>
        <v>0</v>
      </c>
      <c r="G49" s="142" t="s">
        <v>29</v>
      </c>
      <c r="H49" s="143"/>
      <c r="I49" s="101">
        <f>I33+I39</f>
        <v>217049953</v>
      </c>
      <c r="J49" s="146"/>
      <c r="K49" s="10">
        <f>IF(I$49&gt;0,(I49/I$49)*100,0)</f>
        <v>100</v>
      </c>
      <c r="L49" s="11"/>
    </row>
    <row r="50" spans="2:11" s="12" customFormat="1" ht="16.5" customHeight="1">
      <c r="B50" s="138" t="s">
        <v>30</v>
      </c>
      <c r="C50" s="139"/>
      <c r="D50" s="139"/>
      <c r="E50" s="139"/>
      <c r="F50" s="139"/>
      <c r="G50" s="139"/>
      <c r="H50" s="139"/>
      <c r="I50" s="139"/>
      <c r="J50" s="139"/>
      <c r="K50" s="139"/>
    </row>
    <row r="51" spans="2:11" ht="16.5" customHeight="1"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spans="2:11" ht="16.5" customHeight="1">
      <c r="B52" s="138"/>
      <c r="C52" s="138"/>
      <c r="D52" s="138"/>
      <c r="E52" s="138"/>
      <c r="F52" s="138"/>
      <c r="G52" s="138"/>
      <c r="H52" s="138"/>
      <c r="I52" s="138"/>
      <c r="J52" s="138"/>
      <c r="K52" s="138"/>
    </row>
  </sheetData>
  <sheetProtection/>
  <mergeCells count="175">
    <mergeCell ref="G42:H42"/>
    <mergeCell ref="F23:G23"/>
    <mergeCell ref="I42:J42"/>
    <mergeCell ref="F13:G13"/>
    <mergeCell ref="H13:I13"/>
    <mergeCell ref="J14:K14"/>
    <mergeCell ref="J16:K16"/>
    <mergeCell ref="J17:K17"/>
    <mergeCell ref="J18:K18"/>
    <mergeCell ref="G35:H35"/>
    <mergeCell ref="A24:C24"/>
    <mergeCell ref="A23:C23"/>
    <mergeCell ref="A22:C22"/>
    <mergeCell ref="I31:K31"/>
    <mergeCell ref="C31:H31"/>
    <mergeCell ref="D23:E23"/>
    <mergeCell ref="D22:E22"/>
    <mergeCell ref="H22:I22"/>
    <mergeCell ref="B30:K30"/>
    <mergeCell ref="F24:G24"/>
    <mergeCell ref="A47:B47"/>
    <mergeCell ref="E48:F48"/>
    <mergeCell ref="B51:K51"/>
    <mergeCell ref="B52:K52"/>
    <mergeCell ref="C47:D47"/>
    <mergeCell ref="E47:F47"/>
    <mergeCell ref="G47:H47"/>
    <mergeCell ref="I47:J47"/>
    <mergeCell ref="I49:J49"/>
    <mergeCell ref="E49:F49"/>
    <mergeCell ref="B50:K50"/>
    <mergeCell ref="G48:H48"/>
    <mergeCell ref="A48:B48"/>
    <mergeCell ref="A49:B49"/>
    <mergeCell ref="C48:D48"/>
    <mergeCell ref="C49:D49"/>
    <mergeCell ref="I48:J48"/>
    <mergeCell ref="G49:H49"/>
    <mergeCell ref="A41:B41"/>
    <mergeCell ref="C40:D40"/>
    <mergeCell ref="E40:F40"/>
    <mergeCell ref="C39:D39"/>
    <mergeCell ref="A40:B40"/>
    <mergeCell ref="A39:B39"/>
    <mergeCell ref="E41:F41"/>
    <mergeCell ref="C41:D41"/>
    <mergeCell ref="E39:F39"/>
    <mergeCell ref="A32:B32"/>
    <mergeCell ref="A33:B33"/>
    <mergeCell ref="C33:D33"/>
    <mergeCell ref="J19:K19"/>
    <mergeCell ref="F22:G22"/>
    <mergeCell ref="J21:K21"/>
    <mergeCell ref="H23:I23"/>
    <mergeCell ref="B29:K29"/>
    <mergeCell ref="F21:G21"/>
    <mergeCell ref="H21:I21"/>
    <mergeCell ref="H18:I18"/>
    <mergeCell ref="F20:G20"/>
    <mergeCell ref="H20:I20"/>
    <mergeCell ref="J20:K20"/>
    <mergeCell ref="F19:G19"/>
    <mergeCell ref="H19:I19"/>
    <mergeCell ref="J10:K10"/>
    <mergeCell ref="H14:I14"/>
    <mergeCell ref="H15:I15"/>
    <mergeCell ref="J15:K15"/>
    <mergeCell ref="H10:I10"/>
    <mergeCell ref="J12:K12"/>
    <mergeCell ref="J11:K11"/>
    <mergeCell ref="J13:K13"/>
    <mergeCell ref="A10:C10"/>
    <mergeCell ref="D10:E10"/>
    <mergeCell ref="F10:G10"/>
    <mergeCell ref="A4:C5"/>
    <mergeCell ref="A6:C6"/>
    <mergeCell ref="F6:G6"/>
    <mergeCell ref="D4:E5"/>
    <mergeCell ref="B8:C8"/>
    <mergeCell ref="B7:C7"/>
    <mergeCell ref="D6:E6"/>
    <mergeCell ref="F9:G9"/>
    <mergeCell ref="D9:E9"/>
    <mergeCell ref="D7:E7"/>
    <mergeCell ref="D8:E8"/>
    <mergeCell ref="F7:G7"/>
    <mergeCell ref="F8:G8"/>
    <mergeCell ref="J7:K7"/>
    <mergeCell ref="J8:K8"/>
    <mergeCell ref="J9:K9"/>
    <mergeCell ref="H7:I7"/>
    <mergeCell ref="H8:I8"/>
    <mergeCell ref="H9:I9"/>
    <mergeCell ref="H17:I17"/>
    <mergeCell ref="B13:C13"/>
    <mergeCell ref="D13:E13"/>
    <mergeCell ref="D15:E15"/>
    <mergeCell ref="D16:E16"/>
    <mergeCell ref="B14:C14"/>
    <mergeCell ref="D14:E14"/>
    <mergeCell ref="B15:C15"/>
    <mergeCell ref="A17:C17"/>
    <mergeCell ref="D17:E17"/>
    <mergeCell ref="J6:K6"/>
    <mergeCell ref="H5:I5"/>
    <mergeCell ref="F4:G5"/>
    <mergeCell ref="H4:K4"/>
    <mergeCell ref="H6:I6"/>
    <mergeCell ref="J5:K5"/>
    <mergeCell ref="C38:D38"/>
    <mergeCell ref="A38:B38"/>
    <mergeCell ref="A36:B36"/>
    <mergeCell ref="A37:B37"/>
    <mergeCell ref="C37:D37"/>
    <mergeCell ref="C36:D36"/>
    <mergeCell ref="A34:B34"/>
    <mergeCell ref="C35:D35"/>
    <mergeCell ref="A35:B35"/>
    <mergeCell ref="B1:K1"/>
    <mergeCell ref="B2:K2"/>
    <mergeCell ref="C3:H3"/>
    <mergeCell ref="I3:K3"/>
    <mergeCell ref="C34:D34"/>
    <mergeCell ref="E35:F35"/>
    <mergeCell ref="I32:J32"/>
    <mergeCell ref="I35:J35"/>
    <mergeCell ref="I34:J34"/>
    <mergeCell ref="G34:H34"/>
    <mergeCell ref="E33:F33"/>
    <mergeCell ref="E34:F34"/>
    <mergeCell ref="G33:H33"/>
    <mergeCell ref="I33:J33"/>
    <mergeCell ref="I41:J41"/>
    <mergeCell ref="G41:H41"/>
    <mergeCell ref="G39:H39"/>
    <mergeCell ref="G40:H40"/>
    <mergeCell ref="I39:J39"/>
    <mergeCell ref="I40:J40"/>
    <mergeCell ref="G38:H38"/>
    <mergeCell ref="I36:J36"/>
    <mergeCell ref="E38:F38"/>
    <mergeCell ref="E37:F37"/>
    <mergeCell ref="I38:J38"/>
    <mergeCell ref="G36:H36"/>
    <mergeCell ref="E36:F36"/>
    <mergeCell ref="J24:K24"/>
    <mergeCell ref="B20:C20"/>
    <mergeCell ref="D20:E20"/>
    <mergeCell ref="G32:H32"/>
    <mergeCell ref="J22:K22"/>
    <mergeCell ref="J23:K23"/>
    <mergeCell ref="H24:I24"/>
    <mergeCell ref="D24:E24"/>
    <mergeCell ref="C32:D32"/>
    <mergeCell ref="B21:C21"/>
    <mergeCell ref="B12:C12"/>
    <mergeCell ref="D12:E12"/>
    <mergeCell ref="B11:C11"/>
    <mergeCell ref="E32:F32"/>
    <mergeCell ref="F16:G16"/>
    <mergeCell ref="F17:G17"/>
    <mergeCell ref="D18:E18"/>
    <mergeCell ref="A18:C18"/>
    <mergeCell ref="D21:E21"/>
    <mergeCell ref="A19:C19"/>
    <mergeCell ref="F11:G11"/>
    <mergeCell ref="H11:I11"/>
    <mergeCell ref="D19:E19"/>
    <mergeCell ref="F14:G14"/>
    <mergeCell ref="F15:G15"/>
    <mergeCell ref="F18:G18"/>
    <mergeCell ref="F12:G12"/>
    <mergeCell ref="H12:I12"/>
    <mergeCell ref="D11:E11"/>
    <mergeCell ref="H16:I1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user</cp:lastModifiedBy>
  <cp:lastPrinted>2018-04-17T13:04:40Z</cp:lastPrinted>
  <dcterms:created xsi:type="dcterms:W3CDTF">2011-04-19T02:39:36Z</dcterms:created>
  <dcterms:modified xsi:type="dcterms:W3CDTF">2018-04-20T06:39:45Z</dcterms:modified>
  <cp:category/>
  <cp:version/>
  <cp:contentType/>
  <cp:contentStatus/>
</cp:coreProperties>
</file>