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12" activeTab="1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'現流表及平衡表'!$A$1:$K$49</definedName>
    <definedName name="_xlnm.Print_Area" localSheetId="0">'餘絀表及撥補表'!$A$1:$H$50</definedName>
  </definedNames>
  <calcPr fullCalcOnLoad="1"/>
</workbook>
</file>

<file path=xl/sharedStrings.xml><?xml version="1.0" encoding="utf-8"?>
<sst xmlns="http://schemas.openxmlformats.org/spreadsheetml/2006/main" count="94" uniqueCount="76">
  <si>
    <t>單位：新臺幣元</t>
  </si>
  <si>
    <t>％</t>
  </si>
  <si>
    <t>金　　　　額</t>
  </si>
  <si>
    <t>科目</t>
  </si>
  <si>
    <t>項目</t>
  </si>
  <si>
    <t>本年度決算數</t>
  </si>
  <si>
    <t>本年度
決算數</t>
  </si>
  <si>
    <t>撥用賸餘</t>
  </si>
  <si>
    <r>
      <t>比較增減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</si>
  <si>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</si>
  <si>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業務活動之現金流量</t>
  </si>
  <si>
    <t>調整非現金項目</t>
  </si>
  <si>
    <t xml:space="preserve">  業務活動之淨現金流入（流出－）</t>
  </si>
  <si>
    <t>投資活動之現金流量</t>
  </si>
  <si>
    <t>增加固定資產及遞耗資產</t>
  </si>
  <si>
    <t>增加無形資產、遞延借項及其他資產</t>
  </si>
  <si>
    <t xml:space="preserve">  投資活動之淨現金之流入（流出－）</t>
  </si>
  <si>
    <t>現金及約當現金之淨增（淨減－）</t>
  </si>
  <si>
    <t>期初現金及約當現金</t>
  </si>
  <si>
    <t>期末現金及約當現金</t>
  </si>
  <si>
    <t>科　　　　目</t>
  </si>
  <si>
    <t>金　　　　額</t>
  </si>
  <si>
    <t>％</t>
  </si>
  <si>
    <t>科     　　目</t>
  </si>
  <si>
    <t>資　產</t>
  </si>
  <si>
    <t>負　債</t>
  </si>
  <si>
    <t>流動資產</t>
  </si>
  <si>
    <t>流動負債</t>
  </si>
  <si>
    <t>固定資產</t>
  </si>
  <si>
    <t>其他資產</t>
  </si>
  <si>
    <t>淨值</t>
  </si>
  <si>
    <t>基金</t>
  </si>
  <si>
    <t>合                 計</t>
  </si>
  <si>
    <t>合 　　計</t>
  </si>
  <si>
    <t>金額</t>
  </si>
  <si>
    <t>賸餘之部</t>
  </si>
  <si>
    <t>本期賸餘</t>
  </si>
  <si>
    <t>前期未分配賸餘</t>
  </si>
  <si>
    <t>分配之部</t>
  </si>
  <si>
    <t>填補累積短絀</t>
  </si>
  <si>
    <t>未分配賸餘</t>
  </si>
  <si>
    <t>短絀之部</t>
  </si>
  <si>
    <t>本期短絀</t>
  </si>
  <si>
    <t>填補之部</t>
  </si>
  <si>
    <t>待填補之短絀</t>
  </si>
  <si>
    <t>本年度預算數</t>
  </si>
  <si>
    <t>本年度
預算數</t>
  </si>
  <si>
    <t>國家表演藝術中心收支決算表</t>
  </si>
  <si>
    <t>收入</t>
  </si>
  <si>
    <t>支出</t>
  </si>
  <si>
    <t>業務收入</t>
  </si>
  <si>
    <t>業務外收入</t>
  </si>
  <si>
    <t>業務成本與費用</t>
  </si>
  <si>
    <t>業務外費用</t>
  </si>
  <si>
    <t>國家表演藝術中心餘絀撥補決算表</t>
  </si>
  <si>
    <t>國家表演藝術中心現金流量決算表</t>
  </si>
  <si>
    <t>國家表演藝術中心平衡表</t>
  </si>
  <si>
    <t>融資活動之現金流量</t>
  </si>
  <si>
    <t xml:space="preserve">  融資活動之淨現金流入(流出－)</t>
  </si>
  <si>
    <t>增加短期債務及其他負債</t>
  </si>
  <si>
    <t>減少短期投資及代墊款</t>
  </si>
  <si>
    <t>無形資產</t>
  </si>
  <si>
    <t>其他負債</t>
  </si>
  <si>
    <t>遞延貸項</t>
  </si>
  <si>
    <t>公積</t>
  </si>
  <si>
    <t>備供出售金融資產未實現損益</t>
  </si>
  <si>
    <t>本期賸餘（短絀－）</t>
  </si>
  <si>
    <t>本期賸餘（短絀－）</t>
  </si>
  <si>
    <t>累積餘絀(－)</t>
  </si>
  <si>
    <r>
      <t xml:space="preserve">     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106</t>
    </r>
    <r>
      <rPr>
        <b/>
        <sz val="12"/>
        <rFont val="新細明體"/>
        <family val="1"/>
      </rPr>
      <t>年度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新細明體"/>
        <family val="1"/>
      </rPr>
      <t>　</t>
    </r>
    <r>
      <rPr>
        <b/>
        <sz val="10"/>
        <rFont val="新細明體"/>
        <family val="1"/>
      </rPr>
      <t>　　　　　</t>
    </r>
    <r>
      <rPr>
        <b/>
        <sz val="10"/>
        <rFont val="Times New Roman"/>
        <family val="1"/>
      </rPr>
      <t xml:space="preserve">  </t>
    </r>
    <r>
      <rPr>
        <b/>
        <sz val="10"/>
        <rFont val="新細明體"/>
        <family val="1"/>
      </rPr>
      <t>　</t>
    </r>
    <r>
      <rPr>
        <b/>
        <sz val="10"/>
        <rFont val="Times New Roman"/>
        <family val="1"/>
      </rPr>
      <t xml:space="preserve">    </t>
    </r>
    <r>
      <rPr>
        <b/>
        <sz val="12"/>
        <rFont val="新細明體"/>
        <family val="1"/>
      </rPr>
      <t>單位：新臺幣元</t>
    </r>
  </si>
  <si>
    <r>
      <t xml:space="preserve">     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106</t>
    </r>
    <r>
      <rPr>
        <b/>
        <sz val="12"/>
        <rFont val="新細明體"/>
        <family val="1"/>
      </rPr>
      <t>年度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新細明體"/>
        <family val="1"/>
      </rPr>
      <t>　</t>
    </r>
    <r>
      <rPr>
        <b/>
        <sz val="10"/>
        <rFont val="新細明體"/>
        <family val="1"/>
      </rPr>
      <t>　　　　　　</t>
    </r>
    <r>
      <rPr>
        <b/>
        <sz val="10"/>
        <rFont val="Times New Roman"/>
        <family val="1"/>
      </rPr>
      <t xml:space="preserve">       </t>
    </r>
    <r>
      <rPr>
        <b/>
        <sz val="12"/>
        <rFont val="新細明體"/>
        <family val="1"/>
      </rPr>
      <t>單位：新臺幣元</t>
    </r>
  </si>
  <si>
    <r>
      <t xml:space="preserve">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106</t>
    </r>
    <r>
      <rPr>
        <b/>
        <sz val="12"/>
        <rFont val="新細明體"/>
        <family val="1"/>
      </rPr>
      <t>年度</t>
    </r>
  </si>
  <si>
    <r>
      <t xml:space="preserve">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</si>
  <si>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t>賸餘撥充基金數</t>
  </si>
  <si>
    <t>其他投資活動之現金流出</t>
  </si>
  <si>
    <t>註：信託代理與保證資產（負債）性質科目，本年度決算核定數為38,233,590元。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</si>
</sst>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  &quot;* #,##0.00_);_(* &quot;&quot;_);_(@_)"/>
    <numFmt numFmtId="177" formatCode="_(* #,##0.00_);_(&quot;-&quot;\ #,##0.00_);_(* &quot;&quot;_);_(@_)"/>
    <numFmt numFmtId="178" formatCode="#,##0.00_ "/>
    <numFmt numFmtId="179" formatCode="0.00_ "/>
    <numFmt numFmtId="180" formatCode="#,##0_ "/>
  </numFmts>
  <fonts count="36">
    <font>
      <sz val="12"/>
      <name val="標楷體"/>
      <family val="4"/>
    </font>
    <font>
      <sz val="12"/>
      <color indexed="8"/>
      <name val="新細明體"/>
      <family val="1"/>
    </font>
    <font>
      <sz val="9"/>
      <name val="標楷體"/>
      <family val="4"/>
    </font>
    <font>
      <b/>
      <sz val="20"/>
      <name val="新細明體"/>
      <family val="1"/>
    </font>
    <font>
      <sz val="9"/>
      <name val="細明體"/>
      <family val="3"/>
    </font>
    <font>
      <b/>
      <sz val="12"/>
      <name val="新細明體"/>
      <family val="1"/>
    </font>
    <font>
      <sz val="14"/>
      <name val="標楷體"/>
      <family val="4"/>
    </font>
    <font>
      <b/>
      <sz val="12"/>
      <name val="Times New Roman"/>
      <family val="1"/>
    </font>
    <font>
      <b/>
      <sz val="9"/>
      <name val="新細明體"/>
      <family val="1"/>
    </font>
    <font>
      <b/>
      <sz val="10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b/>
      <sz val="12"/>
      <name val="細明體"/>
      <family val="3"/>
    </font>
    <font>
      <b/>
      <sz val="10"/>
      <name val="新細明體"/>
      <family val="1"/>
    </font>
    <font>
      <sz val="10"/>
      <name val="新細明體"/>
      <family val="1"/>
    </font>
    <font>
      <sz val="12"/>
      <name val="新細明體"/>
      <family val="1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 style="thin"/>
      <top/>
      <bottom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6" borderId="0" applyNumberFormat="0" applyBorder="0" applyAlignment="0" applyProtection="0"/>
    <xf numFmtId="0" fontId="21" fillId="0" borderId="1" applyNumberFormat="0" applyFill="0" applyAlignment="0" applyProtection="0"/>
    <xf numFmtId="0" fontId="22" fillId="4" borderId="0" applyNumberFormat="0" applyBorder="0" applyAlignment="0" applyProtection="0"/>
    <xf numFmtId="9" fontId="0" fillId="0" borderId="0" applyFont="0" applyFill="0" applyBorder="0" applyAlignment="0" applyProtection="0"/>
    <xf numFmtId="0" fontId="2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18" borderId="4" applyNumberFormat="0" applyFont="0" applyAlignment="0" applyProtection="0"/>
    <xf numFmtId="0" fontId="25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Alignment="0" applyProtection="0"/>
    <xf numFmtId="0" fontId="31" fillId="17" borderId="8" applyNumberFormat="0" applyAlignment="0" applyProtection="0"/>
    <xf numFmtId="0" fontId="32" fillId="23" borderId="9" applyNumberFormat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16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11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14" fillId="0" borderId="12" xfId="0" applyFont="1" applyBorder="1" applyAlignment="1" applyProtection="1">
      <alignment horizontal="left" vertical="center"/>
      <protection locked="0"/>
    </xf>
    <xf numFmtId="177" fontId="9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5" fillId="0" borderId="14" xfId="0" applyFont="1" applyBorder="1" applyAlignment="1" applyProtection="1">
      <alignment horizontal="distributed" vertical="center" inden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15" fillId="0" borderId="0" xfId="0" applyFont="1" applyAlignment="1">
      <alignment vertical="center"/>
    </xf>
    <xf numFmtId="177" fontId="11" fillId="0" borderId="15" xfId="0" applyNumberFormat="1" applyFont="1" applyBorder="1" applyAlignment="1" applyProtection="1">
      <alignment horizontal="left" vertical="center"/>
      <protection locked="0"/>
    </xf>
    <xf numFmtId="177" fontId="11" fillId="0" borderId="15" xfId="0" applyNumberFormat="1" applyFont="1" applyBorder="1" applyAlignment="1" applyProtection="1">
      <alignment horizontal="center" vertical="center"/>
      <protection locked="0"/>
    </xf>
    <xf numFmtId="177" fontId="11" fillId="0" borderId="15" xfId="0" applyNumberFormat="1" applyFont="1" applyBorder="1" applyAlignment="1" applyProtection="1">
      <alignment horizontal="right" vertical="center"/>
      <protection/>
    </xf>
    <xf numFmtId="177" fontId="11" fillId="0" borderId="15" xfId="0" applyNumberFormat="1" applyFont="1" applyBorder="1" applyAlignment="1" applyProtection="1">
      <alignment horizontal="center" vertical="center"/>
      <protection/>
    </xf>
    <xf numFmtId="176" fontId="11" fillId="0" borderId="16" xfId="0" applyNumberFormat="1" applyFont="1" applyBorder="1" applyAlignment="1" applyProtection="1">
      <alignment horizontal="right" vertical="center" readingOrder="2"/>
      <protection/>
    </xf>
    <xf numFmtId="177" fontId="9" fillId="0" borderId="17" xfId="0" applyNumberFormat="1" applyFont="1" applyBorder="1" applyAlignment="1" applyProtection="1">
      <alignment vertical="center"/>
      <protection/>
    </xf>
    <xf numFmtId="177" fontId="9" fillId="0" borderId="17" xfId="0" applyNumberFormat="1" applyFont="1" applyBorder="1" applyAlignment="1" applyProtection="1">
      <alignment horizontal="right" vertical="center"/>
      <protection/>
    </xf>
    <xf numFmtId="176" fontId="9" fillId="0" borderId="13" xfId="0" applyNumberFormat="1" applyFont="1" applyBorder="1" applyAlignment="1" applyProtection="1">
      <alignment vertical="center" readingOrder="2"/>
      <protection/>
    </xf>
    <xf numFmtId="0" fontId="0" fillId="0" borderId="0" xfId="0" applyFont="1" applyAlignment="1">
      <alignment horizontal="left" vertical="center" indent="1"/>
    </xf>
    <xf numFmtId="177" fontId="9" fillId="0" borderId="18" xfId="0" applyNumberFormat="1" applyFont="1" applyFill="1" applyBorder="1" applyAlignment="1" applyProtection="1">
      <alignment vertical="center"/>
      <protection/>
    </xf>
    <xf numFmtId="177" fontId="9" fillId="0" borderId="18" xfId="0" applyNumberFormat="1" applyFont="1" applyFill="1" applyBorder="1" applyAlignment="1" applyProtection="1">
      <alignment vertical="center" readingOrder="2"/>
      <protection/>
    </xf>
    <xf numFmtId="0" fontId="15" fillId="0" borderId="0" xfId="0" applyFont="1" applyFill="1" applyAlignment="1">
      <alignment vertical="center"/>
    </xf>
    <xf numFmtId="0" fontId="14" fillId="0" borderId="12" xfId="0" applyFont="1" applyFill="1" applyBorder="1" applyAlignment="1" applyProtection="1">
      <alignment horizontal="left" vertical="center"/>
      <protection locked="0"/>
    </xf>
    <xf numFmtId="177" fontId="11" fillId="0" borderId="15" xfId="0" applyNumberFormat="1" applyFont="1" applyFill="1" applyBorder="1" applyAlignment="1" applyProtection="1">
      <alignment horizontal="left" vertical="center"/>
      <protection locked="0"/>
    </xf>
    <xf numFmtId="177" fontId="11" fillId="0" borderId="15" xfId="0" applyNumberFormat="1" applyFont="1" applyFill="1" applyBorder="1" applyAlignment="1" applyProtection="1">
      <alignment vertical="center" readingOrder="2"/>
      <protection/>
    </xf>
    <xf numFmtId="176" fontId="17" fillId="0" borderId="16" xfId="0" applyNumberFormat="1" applyFont="1" applyFill="1" applyBorder="1" applyAlignment="1" applyProtection="1">
      <alignment vertical="center" readingOrder="2"/>
      <protection/>
    </xf>
    <xf numFmtId="177" fontId="11" fillId="0" borderId="15" xfId="0" applyNumberFormat="1" applyFont="1" applyFill="1" applyBorder="1" applyAlignment="1" applyProtection="1">
      <alignment horizontal="center" vertical="center"/>
      <protection locked="0"/>
    </xf>
    <xf numFmtId="177" fontId="11" fillId="0" borderId="15" xfId="0" applyNumberFormat="1" applyFont="1" applyFill="1" applyBorder="1" applyAlignment="1" applyProtection="1">
      <alignment horizontal="right" vertical="center"/>
      <protection/>
    </xf>
    <xf numFmtId="176" fontId="11" fillId="0" borderId="16" xfId="0" applyNumberFormat="1" applyFont="1" applyFill="1" applyBorder="1" applyAlignment="1" applyProtection="1">
      <alignment horizontal="right" vertical="center"/>
      <protection/>
    </xf>
    <xf numFmtId="176" fontId="11" fillId="0" borderId="16" xfId="0" applyNumberFormat="1" applyFont="1" applyFill="1" applyBorder="1" applyAlignment="1" applyProtection="1">
      <alignment vertical="center" readingOrder="2"/>
      <protection/>
    </xf>
    <xf numFmtId="178" fontId="11" fillId="0" borderId="16" xfId="0" applyNumberFormat="1" applyFont="1" applyFill="1" applyBorder="1" applyAlignment="1" applyProtection="1">
      <alignment vertical="center" readingOrder="2"/>
      <protection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12" xfId="0" applyFont="1" applyFill="1" applyBorder="1" applyAlignment="1" applyProtection="1">
      <alignment horizontal="left" vertical="center"/>
      <protection locked="0"/>
    </xf>
    <xf numFmtId="177" fontId="9" fillId="0" borderId="15" xfId="0" applyNumberFormat="1" applyFont="1" applyFill="1" applyBorder="1" applyAlignment="1" applyProtection="1">
      <alignment vertical="center"/>
      <protection/>
    </xf>
    <xf numFmtId="177" fontId="9" fillId="0" borderId="15" xfId="0" applyNumberFormat="1" applyFont="1" applyFill="1" applyBorder="1" applyAlignment="1" applyProtection="1">
      <alignment vertical="center" readingOrder="2"/>
      <protection/>
    </xf>
    <xf numFmtId="176" fontId="9" fillId="0" borderId="16" xfId="0" applyNumberFormat="1" applyFont="1" applyFill="1" applyBorder="1" applyAlignment="1" applyProtection="1">
      <alignment vertical="center" readingOrder="2"/>
      <protection/>
    </xf>
    <xf numFmtId="177" fontId="9" fillId="0" borderId="15" xfId="0" applyNumberFormat="1" applyFont="1" applyFill="1" applyBorder="1" applyAlignment="1" applyProtection="1">
      <alignment horizontal="right" vertical="center"/>
      <protection/>
    </xf>
    <xf numFmtId="177" fontId="11" fillId="0" borderId="15" xfId="0" applyNumberFormat="1" applyFont="1" applyFill="1" applyBorder="1" applyAlignment="1" applyProtection="1">
      <alignment horizontal="center" vertical="center"/>
      <protection/>
    </xf>
    <xf numFmtId="176" fontId="11" fillId="0" borderId="16" xfId="0" applyNumberFormat="1" applyFont="1" applyFill="1" applyBorder="1" applyAlignment="1" applyProtection="1">
      <alignment horizontal="right" vertical="center" readingOrder="2"/>
      <protection/>
    </xf>
    <xf numFmtId="0" fontId="0" fillId="0" borderId="0" xfId="0" applyFont="1" applyFill="1" applyAlignment="1">
      <alignment vertical="center"/>
    </xf>
    <xf numFmtId="49" fontId="14" fillId="0" borderId="12" xfId="0" applyNumberFormat="1" applyFont="1" applyFill="1" applyBorder="1" applyAlignment="1" applyProtection="1">
      <alignment horizontal="left" vertical="center" readingOrder="1"/>
      <protection locked="0"/>
    </xf>
    <xf numFmtId="0" fontId="0" fillId="0" borderId="0" xfId="0" applyFont="1" applyFill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177" fontId="11" fillId="0" borderId="15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177" fontId="11" fillId="0" borderId="15" xfId="0" applyNumberFormat="1" applyFont="1" applyFill="1" applyBorder="1" applyAlignment="1" applyProtection="1">
      <alignment vertical="center"/>
      <protection/>
    </xf>
    <xf numFmtId="176" fontId="9" fillId="0" borderId="19" xfId="0" applyNumberFormat="1" applyFont="1" applyFill="1" applyBorder="1" applyAlignment="1" applyProtection="1">
      <alignment vertical="center" readingOrder="2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177" fontId="11" fillId="0" borderId="16" xfId="0" applyNumberFormat="1" applyFont="1" applyFill="1" applyBorder="1" applyAlignment="1" applyProtection="1">
      <alignment horizontal="right" vertical="center"/>
      <protection locked="0"/>
    </xf>
    <xf numFmtId="177" fontId="11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12" xfId="0" applyFont="1" applyFill="1" applyBorder="1" applyAlignment="1" applyProtection="1">
      <alignment horizontal="left" vertical="center"/>
      <protection/>
    </xf>
    <xf numFmtId="177" fontId="9" fillId="0" borderId="16" xfId="0" applyNumberFormat="1" applyFont="1" applyFill="1" applyBorder="1" applyAlignment="1" applyProtection="1">
      <alignment horizontal="right" vertical="center"/>
      <protection/>
    </xf>
    <xf numFmtId="177" fontId="11" fillId="0" borderId="16" xfId="0" applyNumberFormat="1" applyFont="1" applyFill="1" applyBorder="1" applyAlignment="1" applyProtection="1">
      <alignment horizontal="right" vertical="center"/>
      <protection/>
    </xf>
    <xf numFmtId="177" fontId="11" fillId="0" borderId="12" xfId="0" applyNumberFormat="1" applyFont="1" applyFill="1" applyBorder="1" applyAlignment="1" applyProtection="1">
      <alignment horizontal="right" vertical="center"/>
      <protection/>
    </xf>
    <xf numFmtId="176" fontId="1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14" fillId="0" borderId="0" xfId="0" applyFont="1" applyFill="1" applyBorder="1" applyAlignment="1" applyProtection="1">
      <alignment horizontal="left" vertical="center"/>
      <protection locked="0"/>
    </xf>
    <xf numFmtId="177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1" fillId="0" borderId="20" xfId="0" applyFont="1" applyFill="1" applyBorder="1" applyAlignment="1">
      <alignment vertical="center"/>
    </xf>
    <xf numFmtId="0" fontId="14" fillId="0" borderId="21" xfId="0" applyFont="1" applyFill="1" applyBorder="1" applyAlignment="1" applyProtection="1">
      <alignment horizontal="left" vertical="center"/>
      <protection locked="0"/>
    </xf>
    <xf numFmtId="177" fontId="11" fillId="0" borderId="17" xfId="0" applyNumberFormat="1" applyFont="1" applyFill="1" applyBorder="1" applyAlignment="1" applyProtection="1">
      <alignment horizontal="left" vertical="center"/>
      <protection locked="0"/>
    </xf>
    <xf numFmtId="177" fontId="11" fillId="0" borderId="17" xfId="0" applyNumberFormat="1" applyFont="1" applyFill="1" applyBorder="1" applyAlignment="1" applyProtection="1">
      <alignment horizontal="center" vertical="center"/>
      <protection/>
    </xf>
    <xf numFmtId="177" fontId="11" fillId="0" borderId="17" xfId="0" applyNumberFormat="1" applyFont="1" applyBorder="1" applyAlignment="1" applyProtection="1">
      <alignment horizontal="center" vertical="center"/>
      <protection locked="0"/>
    </xf>
    <xf numFmtId="177" fontId="11" fillId="0" borderId="17" xfId="0" applyNumberFormat="1" applyFont="1" applyBorder="1" applyAlignment="1" applyProtection="1">
      <alignment horizontal="center" vertical="center"/>
      <protection/>
    </xf>
    <xf numFmtId="177" fontId="11" fillId="0" borderId="17" xfId="0" applyNumberFormat="1" applyFont="1" applyBorder="1" applyAlignment="1" applyProtection="1">
      <alignment vertical="center"/>
      <protection/>
    </xf>
    <xf numFmtId="176" fontId="11" fillId="0" borderId="13" xfId="0" applyNumberFormat="1" applyFont="1" applyBorder="1" applyAlignment="1" applyProtection="1">
      <alignment horizontal="right" vertical="center" readingOrder="2"/>
      <protection/>
    </xf>
    <xf numFmtId="0" fontId="14" fillId="0" borderId="12" xfId="0" applyFont="1" applyFill="1" applyBorder="1" applyAlignment="1" applyProtection="1">
      <alignment horizontal="left" vertical="center" wrapText="1"/>
      <protection locked="0"/>
    </xf>
    <xf numFmtId="0" fontId="35" fillId="0" borderId="0" xfId="0" applyFont="1" applyAlignment="1">
      <alignment vertical="center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12" xfId="0" applyFont="1" applyFill="1" applyBorder="1" applyAlignment="1" applyProtection="1">
      <alignment horizontal="left" vertical="center" wrapText="1"/>
      <protection locked="0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3" fillId="0" borderId="16" xfId="0" applyFont="1" applyFill="1" applyBorder="1" applyAlignment="1" applyProtection="1">
      <alignment horizontal="distributed" vertical="center" indent="1"/>
      <protection locked="0"/>
    </xf>
    <xf numFmtId="0" fontId="13" fillId="0" borderId="12" xfId="0" applyFont="1" applyFill="1" applyBorder="1" applyAlignment="1" applyProtection="1">
      <alignment horizontal="distributed" vertical="center" indent="1"/>
      <protection locked="0"/>
    </xf>
    <xf numFmtId="177" fontId="9" fillId="0" borderId="16" xfId="0" applyNumberFormat="1" applyFont="1" applyFill="1" applyBorder="1" applyAlignment="1" applyProtection="1">
      <alignment horizontal="right" vertical="center"/>
      <protection locked="0"/>
    </xf>
    <xf numFmtId="177" fontId="9" fillId="0" borderId="0" xfId="0" applyNumberFormat="1" applyFont="1" applyFill="1" applyBorder="1" applyAlignment="1" applyProtection="1">
      <alignment horizontal="right" vertical="center"/>
      <protection locked="0"/>
    </xf>
    <xf numFmtId="177" fontId="16" fillId="0" borderId="16" xfId="0" applyNumberFormat="1" applyFont="1" applyFill="1" applyBorder="1" applyAlignment="1" applyProtection="1">
      <alignment horizontal="right" vertical="center"/>
      <protection/>
    </xf>
    <xf numFmtId="177" fontId="16" fillId="0" borderId="12" xfId="0" applyNumberFormat="1" applyFont="1" applyFill="1" applyBorder="1" applyAlignment="1" applyProtection="1">
      <alignment horizontal="right" vertical="center"/>
      <protection/>
    </xf>
    <xf numFmtId="0" fontId="14" fillId="0" borderId="12" xfId="0" applyFont="1" applyFill="1" applyBorder="1" applyAlignment="1" applyProtection="1">
      <alignment horizontal="left" vertical="center"/>
      <protection locked="0"/>
    </xf>
    <xf numFmtId="177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16" xfId="0" applyFont="1" applyFill="1" applyBorder="1" applyAlignment="1" applyProtection="1">
      <alignment horizontal="left" vertical="center" wrapText="1"/>
      <protection locked="0"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>
      <alignment horizontal="center" vertical="center"/>
      <protection/>
    </xf>
    <xf numFmtId="177" fontId="9" fillId="0" borderId="21" xfId="0" applyNumberFormat="1" applyFont="1" applyFill="1" applyBorder="1" applyAlignment="1" applyProtection="1">
      <alignment horizontal="right" vertical="center"/>
      <protection/>
    </xf>
    <xf numFmtId="0" fontId="13" fillId="0" borderId="13" xfId="0" applyFont="1" applyFill="1" applyBorder="1" applyAlignment="1" applyProtection="1">
      <alignment horizontal="distributed" vertical="center" indent="1"/>
      <protection/>
    </xf>
    <xf numFmtId="0" fontId="13" fillId="0" borderId="21" xfId="0" applyFont="1" applyFill="1" applyBorder="1" applyAlignment="1" applyProtection="1">
      <alignment horizontal="distributed" vertical="center" indent="1"/>
      <protection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1" fillId="0" borderId="22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12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left" vertical="top"/>
      <protection locked="0"/>
    </xf>
    <xf numFmtId="0" fontId="13" fillId="0" borderId="23" xfId="0" applyFont="1" applyFill="1" applyBorder="1" applyAlignment="1" applyProtection="1">
      <alignment horizontal="left" vertical="center"/>
      <protection locked="0"/>
    </xf>
    <xf numFmtId="0" fontId="13" fillId="0" borderId="24" xfId="0" applyFont="1" applyFill="1" applyBorder="1" applyAlignment="1" applyProtection="1">
      <alignment horizontal="left" vertical="center"/>
      <protection locked="0"/>
    </xf>
    <xf numFmtId="0" fontId="13" fillId="0" borderId="20" xfId="0" applyFont="1" applyBorder="1" applyAlignment="1" applyProtection="1">
      <alignment horizontal="left" vertical="center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distributed" vertical="center" indent="1"/>
      <protection/>
    </xf>
    <xf numFmtId="0" fontId="5" fillId="0" borderId="25" xfId="0" applyFont="1" applyBorder="1" applyAlignment="1" applyProtection="1">
      <alignment horizontal="distributed" vertical="center" indent="1"/>
      <protection/>
    </xf>
    <xf numFmtId="0" fontId="5" fillId="0" borderId="26" xfId="0" applyFont="1" applyBorder="1" applyAlignment="1" applyProtection="1">
      <alignment horizontal="distributed" vertical="center" indent="1"/>
      <protection/>
    </xf>
    <xf numFmtId="0" fontId="5" fillId="0" borderId="27" xfId="0" applyFont="1" applyBorder="1" applyAlignment="1" applyProtection="1">
      <alignment horizontal="distributed" vertical="center" indent="1"/>
      <protection/>
    </xf>
    <xf numFmtId="0" fontId="5" fillId="0" borderId="28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12" xfId="0" applyFont="1" applyFill="1" applyBorder="1" applyAlignment="1" applyProtection="1">
      <alignment horizontal="left" vertical="center"/>
      <protection locked="0"/>
    </xf>
    <xf numFmtId="177" fontId="11" fillId="0" borderId="16" xfId="0" applyNumberFormat="1" applyFont="1" applyFill="1" applyBorder="1" applyAlignment="1" applyProtection="1">
      <alignment horizontal="right" vertical="center"/>
      <protection/>
    </xf>
    <xf numFmtId="177" fontId="11" fillId="0" borderId="12" xfId="0" applyNumberFormat="1" applyFont="1" applyFill="1" applyBorder="1" applyAlignment="1" applyProtection="1">
      <alignment horizontal="right" vertical="center"/>
      <protection/>
    </xf>
    <xf numFmtId="176" fontId="11" fillId="0" borderId="16" xfId="0" applyNumberFormat="1" applyFont="1" applyFill="1" applyBorder="1" applyAlignment="1" applyProtection="1">
      <alignment horizontal="right" vertical="center"/>
      <protection/>
    </xf>
    <xf numFmtId="176" fontId="11" fillId="0" borderId="0" xfId="0" applyNumberFormat="1" applyFont="1" applyFill="1" applyBorder="1" applyAlignment="1" applyProtection="1">
      <alignment horizontal="right" vertical="center"/>
      <protection/>
    </xf>
    <xf numFmtId="177" fontId="11" fillId="0" borderId="16" xfId="0" applyNumberFormat="1" applyFont="1" applyFill="1" applyBorder="1" applyAlignment="1" applyProtection="1">
      <alignment horizontal="right" vertical="center"/>
      <protection locked="0"/>
    </xf>
    <xf numFmtId="177" fontId="11" fillId="0" borderId="12" xfId="0" applyNumberFormat="1" applyFont="1" applyFill="1" applyBorder="1" applyAlignment="1" applyProtection="1">
      <alignment horizontal="right" vertical="center"/>
      <protection locked="0"/>
    </xf>
    <xf numFmtId="177" fontId="9" fillId="0" borderId="13" xfId="0" applyNumberFormat="1" applyFont="1" applyFill="1" applyBorder="1" applyAlignment="1" applyProtection="1">
      <alignment horizontal="right" vertical="center"/>
      <protection/>
    </xf>
    <xf numFmtId="177" fontId="9" fillId="0" borderId="2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 wrapText="1"/>
      <protection locked="0"/>
    </xf>
    <xf numFmtId="177" fontId="9" fillId="0" borderId="19" xfId="0" applyNumberFormat="1" applyFont="1" applyFill="1" applyBorder="1" applyAlignment="1" applyProtection="1">
      <alignment horizontal="right" vertical="center"/>
      <protection/>
    </xf>
    <xf numFmtId="177" fontId="9" fillId="0" borderId="23" xfId="0" applyNumberFormat="1" applyFont="1" applyFill="1" applyBorder="1" applyAlignment="1" applyProtection="1">
      <alignment horizontal="right" vertical="center"/>
      <protection/>
    </xf>
    <xf numFmtId="0" fontId="13" fillId="0" borderId="23" xfId="0" applyFont="1" applyFill="1" applyBorder="1" applyAlignment="1" applyProtection="1">
      <alignment horizontal="distributed" vertical="center" indent="1"/>
      <protection/>
    </xf>
    <xf numFmtId="0" fontId="13" fillId="0" borderId="24" xfId="0" applyFont="1" applyFill="1" applyBorder="1" applyAlignment="1" applyProtection="1">
      <alignment horizontal="distributed" vertical="center" indent="1"/>
      <protection/>
    </xf>
    <xf numFmtId="177" fontId="9" fillId="0" borderId="24" xfId="0" applyNumberFormat="1" applyFont="1" applyFill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distributed" vertical="center" indent="1"/>
      <protection/>
    </xf>
    <xf numFmtId="0" fontId="7" fillId="0" borderId="20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8" fillId="0" borderId="20" xfId="0" applyFont="1" applyFill="1" applyBorder="1" applyAlignment="1" applyProtection="1">
      <alignment horizontal="left" vertical="center"/>
      <protection/>
    </xf>
    <xf numFmtId="0" fontId="8" fillId="0" borderId="21" xfId="0" applyFont="1" applyFill="1" applyBorder="1" applyAlignment="1" applyProtection="1">
      <alignment horizontal="left" vertical="center"/>
      <protection/>
    </xf>
    <xf numFmtId="176" fontId="9" fillId="0" borderId="13" xfId="0" applyNumberFormat="1" applyFont="1" applyFill="1" applyBorder="1" applyAlignment="1" applyProtection="1">
      <alignment horizontal="right" vertical="center"/>
      <protection/>
    </xf>
    <xf numFmtId="176" fontId="9" fillId="0" borderId="20" xfId="0" applyNumberFormat="1" applyFont="1" applyFill="1" applyBorder="1" applyAlignment="1" applyProtection="1">
      <alignment horizontal="right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12" xfId="0" applyFont="1" applyFill="1" applyBorder="1" applyAlignment="1" applyProtection="1">
      <alignment horizontal="left" vertical="center"/>
      <protection/>
    </xf>
    <xf numFmtId="177" fontId="9" fillId="0" borderId="16" xfId="0" applyNumberFormat="1" applyFont="1" applyFill="1" applyBorder="1" applyAlignment="1" applyProtection="1">
      <alignment horizontal="right" vertical="center"/>
      <protection/>
    </xf>
    <xf numFmtId="177" fontId="9" fillId="0" borderId="12" xfId="0" applyNumberFormat="1" applyFont="1" applyFill="1" applyBorder="1" applyAlignment="1" applyProtection="1">
      <alignment horizontal="right" vertical="center"/>
      <protection/>
    </xf>
    <xf numFmtId="176" fontId="9" fillId="0" borderId="16" xfId="0" applyNumberFormat="1" applyFont="1" applyFill="1" applyBorder="1" applyAlignment="1" applyProtection="1">
      <alignment horizontal="right" vertical="center"/>
      <protection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12" xfId="0" applyFont="1" applyFill="1" applyBorder="1" applyAlignment="1" applyProtection="1">
      <alignment horizontal="left" vertical="center"/>
      <protection/>
    </xf>
    <xf numFmtId="176" fontId="9" fillId="0" borderId="19" xfId="0" applyNumberFormat="1" applyFont="1" applyFill="1" applyBorder="1" applyAlignment="1" applyProtection="1">
      <alignment horizontal="right" vertical="center"/>
      <protection/>
    </xf>
    <xf numFmtId="176" fontId="9" fillId="0" borderId="23" xfId="0" applyNumberFormat="1" applyFont="1" applyFill="1" applyBorder="1" applyAlignment="1" applyProtection="1">
      <alignment horizontal="right" vertical="center"/>
      <protection/>
    </xf>
    <xf numFmtId="176" fontId="18" fillId="0" borderId="16" xfId="0" applyNumberFormat="1" applyFont="1" applyFill="1" applyBorder="1" applyAlignment="1" applyProtection="1">
      <alignment horizontal="right" vertical="center"/>
      <protection/>
    </xf>
    <xf numFmtId="176" fontId="1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23" xfId="0" applyFont="1" applyFill="1" applyBorder="1" applyAlignment="1" applyProtection="1">
      <alignment horizontal="left" vertical="center"/>
      <protection/>
    </xf>
    <xf numFmtId="0" fontId="8" fillId="0" borderId="24" xfId="0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top"/>
      <protection locked="0"/>
    </xf>
    <xf numFmtId="0" fontId="7" fillId="0" borderId="20" xfId="0" applyFont="1" applyBorder="1" applyAlignment="1" applyProtection="1">
      <alignment horizontal="center" vertical="top"/>
      <protection locked="0"/>
    </xf>
    <xf numFmtId="0" fontId="5" fillId="0" borderId="31" xfId="0" applyFont="1" applyBorder="1" applyAlignment="1" applyProtection="1">
      <alignment horizontal="distributed" vertical="center" wrapText="1" indent="1"/>
      <protection/>
    </xf>
    <xf numFmtId="0" fontId="5" fillId="0" borderId="32" xfId="0" applyFont="1" applyBorder="1" applyAlignment="1" applyProtection="1">
      <alignment horizontal="distributed" vertical="center" indent="1"/>
      <protection/>
    </xf>
    <xf numFmtId="0" fontId="0" fillId="0" borderId="29" xfId="0" applyFont="1" applyBorder="1" applyAlignment="1">
      <alignment vertical="center"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33" xfId="0" applyFont="1" applyBorder="1" applyAlignment="1" applyProtection="1">
      <alignment horizontal="distributed" vertical="center" inden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22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view="pageBreakPreview" zoomScaleSheetLayoutView="100" zoomScalePageLayoutView="0" workbookViewId="0" topLeftCell="A27">
      <selection activeCell="E40" sqref="E40"/>
    </sheetView>
  </sheetViews>
  <sheetFormatPr defaultColWidth="9.00390625" defaultRowHeight="16.5"/>
  <cols>
    <col min="1" max="1" width="1.4921875" style="6" customWidth="1"/>
    <col min="2" max="2" width="20.875" style="6" customWidth="1"/>
    <col min="3" max="3" width="14.625" style="6" customWidth="1"/>
    <col min="4" max="4" width="7.375" style="6" customWidth="1"/>
    <col min="5" max="5" width="14.625" style="6" customWidth="1"/>
    <col min="6" max="6" width="7.375" style="6" customWidth="1"/>
    <col min="7" max="7" width="14.625" style="6" customWidth="1"/>
    <col min="8" max="8" width="8.625" style="6" customWidth="1"/>
    <col min="9" max="16384" width="9.00390625" style="6" customWidth="1"/>
  </cols>
  <sheetData>
    <row r="1" spans="1:8" s="1" customFormat="1" ht="27" customHeight="1">
      <c r="A1" s="98" t="s">
        <v>47</v>
      </c>
      <c r="B1" s="98"/>
      <c r="C1" s="98"/>
      <c r="D1" s="98"/>
      <c r="E1" s="98"/>
      <c r="F1" s="98"/>
      <c r="G1" s="98"/>
      <c r="H1" s="98"/>
    </row>
    <row r="2" spans="2:8" s="1" customFormat="1" ht="18" customHeight="1">
      <c r="B2" s="99"/>
      <c r="C2" s="99"/>
      <c r="D2" s="99"/>
      <c r="E2" s="99"/>
      <c r="F2" s="99"/>
      <c r="G2" s="99"/>
      <c r="H2" s="99"/>
    </row>
    <row r="3" spans="1:8" s="3" customFormat="1" ht="19.5" customHeight="1" thickBot="1">
      <c r="A3" s="1"/>
      <c r="B3" s="2"/>
      <c r="C3" s="100" t="s">
        <v>69</v>
      </c>
      <c r="D3" s="100"/>
      <c r="E3" s="100"/>
      <c r="F3" s="100"/>
      <c r="G3" s="100"/>
      <c r="H3" s="100"/>
    </row>
    <row r="4" spans="1:8" s="3" customFormat="1" ht="17.25" customHeight="1">
      <c r="A4" s="105" t="s">
        <v>3</v>
      </c>
      <c r="B4" s="106"/>
      <c r="C4" s="109" t="s">
        <v>45</v>
      </c>
      <c r="D4" s="109"/>
      <c r="E4" s="109" t="s">
        <v>5</v>
      </c>
      <c r="F4" s="109"/>
      <c r="G4" s="109" t="s">
        <v>8</v>
      </c>
      <c r="H4" s="110"/>
    </row>
    <row r="5" spans="1:8" s="3" customFormat="1" ht="17.25" customHeight="1">
      <c r="A5" s="107"/>
      <c r="B5" s="108"/>
      <c r="C5" s="13" t="s">
        <v>34</v>
      </c>
      <c r="D5" s="14" t="s">
        <v>1</v>
      </c>
      <c r="E5" s="13" t="s">
        <v>34</v>
      </c>
      <c r="F5" s="14" t="s">
        <v>1</v>
      </c>
      <c r="G5" s="13" t="s">
        <v>34</v>
      </c>
      <c r="H5" s="4" t="s">
        <v>1</v>
      </c>
    </row>
    <row r="6" spans="1:8" s="5" customFormat="1" ht="15" customHeight="1">
      <c r="A6" s="101" t="s">
        <v>48</v>
      </c>
      <c r="B6" s="102"/>
      <c r="C6" s="25">
        <f>C7+C8</f>
        <v>1929749000</v>
      </c>
      <c r="D6" s="26">
        <f aca="true" t="shared" si="0" ref="D6:D12">C6/$C$6*100</f>
        <v>100</v>
      </c>
      <c r="E6" s="25">
        <f>E7+E8</f>
        <v>1859999935</v>
      </c>
      <c r="F6" s="26">
        <f aca="true" t="shared" si="1" ref="F6:F12">E6/$E$6*100</f>
        <v>100</v>
      </c>
      <c r="G6" s="25">
        <f>G7+G8</f>
        <v>-69749065</v>
      </c>
      <c r="H6" s="31">
        <f>IF(C6=0,0,ABS(G6/C6*100))</f>
        <v>3.614411252447857</v>
      </c>
    </row>
    <row r="7" spans="1:8" ht="15" customHeight="1">
      <c r="A7" s="27"/>
      <c r="B7" s="28" t="s">
        <v>50</v>
      </c>
      <c r="C7" s="29">
        <v>1895034000</v>
      </c>
      <c r="D7" s="30">
        <f>C7/$C$6*100+0.01</f>
        <v>98.21106138155791</v>
      </c>
      <c r="E7" s="32">
        <v>1804274725</v>
      </c>
      <c r="F7" s="30">
        <f t="shared" si="1"/>
        <v>97.00402086304373</v>
      </c>
      <c r="G7" s="33">
        <f>E7-C7</f>
        <v>-90759275</v>
      </c>
      <c r="H7" s="35">
        <f aca="true" t="shared" si="2" ref="H7:H12">IF(C7=0,0,ABS(G7/C7*100))</f>
        <v>4.789321721932166</v>
      </c>
    </row>
    <row r="8" spans="1:8" ht="15" customHeight="1">
      <c r="A8" s="27"/>
      <c r="B8" s="28" t="s">
        <v>51</v>
      </c>
      <c r="C8" s="29">
        <v>34715000</v>
      </c>
      <c r="D8" s="30">
        <f>C8/$C$6*100-0.01</f>
        <v>1.7889386184420875</v>
      </c>
      <c r="E8" s="32">
        <v>55725210</v>
      </c>
      <c r="F8" s="30">
        <f t="shared" si="1"/>
        <v>2.9959791369562603</v>
      </c>
      <c r="G8" s="33">
        <f>E8-C8</f>
        <v>21010210</v>
      </c>
      <c r="H8" s="36">
        <f t="shared" si="2"/>
        <v>60.52199337462192</v>
      </c>
    </row>
    <row r="9" spans="1:8" s="5" customFormat="1" ht="15" customHeight="1">
      <c r="A9" s="96" t="s">
        <v>49</v>
      </c>
      <c r="B9" s="97"/>
      <c r="C9" s="39">
        <f>C10+C11</f>
        <v>1944238000</v>
      </c>
      <c r="D9" s="40">
        <f t="shared" si="0"/>
        <v>100.75082303449827</v>
      </c>
      <c r="E9" s="39">
        <f>SUM(E10:E11)</f>
        <v>1711856710</v>
      </c>
      <c r="F9" s="40">
        <f t="shared" si="1"/>
        <v>92.03531020553504</v>
      </c>
      <c r="G9" s="39">
        <f>SUM(G10:G11)</f>
        <v>-232381290</v>
      </c>
      <c r="H9" s="41">
        <f t="shared" si="2"/>
        <v>11.952306764912526</v>
      </c>
    </row>
    <row r="10" spans="1:8" ht="15" customHeight="1">
      <c r="A10" s="27"/>
      <c r="B10" s="28" t="s">
        <v>52</v>
      </c>
      <c r="C10" s="29">
        <v>1943738000</v>
      </c>
      <c r="D10" s="30">
        <f t="shared" si="0"/>
        <v>100.72491292909078</v>
      </c>
      <c r="E10" s="32">
        <v>1709758054</v>
      </c>
      <c r="F10" s="30">
        <f t="shared" si="1"/>
        <v>91.92247923385008</v>
      </c>
      <c r="G10" s="33">
        <f>E10-C10</f>
        <v>-233979946</v>
      </c>
      <c r="H10" s="35">
        <f t="shared" si="2"/>
        <v>12.037627807862993</v>
      </c>
    </row>
    <row r="11" spans="1:8" ht="15" customHeight="1">
      <c r="A11" s="27"/>
      <c r="B11" s="28" t="s">
        <v>53</v>
      </c>
      <c r="C11" s="29">
        <v>500000</v>
      </c>
      <c r="D11" s="30">
        <f t="shared" si="0"/>
        <v>0.02591010540749082</v>
      </c>
      <c r="E11" s="32">
        <v>2098656</v>
      </c>
      <c r="F11" s="30">
        <f>E11/$E$6*100+0.01</f>
        <v>0.12283097168495331</v>
      </c>
      <c r="G11" s="33">
        <f>E11-C11</f>
        <v>1598656</v>
      </c>
      <c r="H11" s="35">
        <f t="shared" si="2"/>
        <v>319.7312</v>
      </c>
    </row>
    <row r="12" spans="1:8" s="5" customFormat="1" ht="15" customHeight="1">
      <c r="A12" s="96" t="s">
        <v>67</v>
      </c>
      <c r="B12" s="97"/>
      <c r="C12" s="39">
        <f>C6-C9</f>
        <v>-14489000</v>
      </c>
      <c r="D12" s="40">
        <f t="shared" si="0"/>
        <v>-0.7508230344982689</v>
      </c>
      <c r="E12" s="39">
        <f>E6-E9</f>
        <v>148143225</v>
      </c>
      <c r="F12" s="40">
        <f t="shared" si="1"/>
        <v>7.964689794464966</v>
      </c>
      <c r="G12" s="39">
        <f>G6-G9</f>
        <v>162632225</v>
      </c>
      <c r="H12" s="41">
        <f t="shared" si="2"/>
        <v>1122.4530678445717</v>
      </c>
    </row>
    <row r="13" spans="1:8" s="5" customFormat="1" ht="15" customHeight="1">
      <c r="A13" s="96"/>
      <c r="B13" s="97"/>
      <c r="C13" s="39"/>
      <c r="D13" s="39"/>
      <c r="E13" s="39"/>
      <c r="F13" s="39"/>
      <c r="G13" s="42"/>
      <c r="H13" s="41"/>
    </row>
    <row r="14" spans="1:8" ht="15" customHeight="1">
      <c r="A14" s="27"/>
      <c r="B14" s="28"/>
      <c r="C14" s="29"/>
      <c r="D14" s="43"/>
      <c r="E14" s="32"/>
      <c r="F14" s="43"/>
      <c r="G14" s="33"/>
      <c r="H14" s="44"/>
    </row>
    <row r="15" spans="1:8" ht="15" customHeight="1">
      <c r="A15" s="15"/>
      <c r="B15" s="9"/>
      <c r="C15" s="16"/>
      <c r="D15" s="19"/>
      <c r="E15" s="17"/>
      <c r="F15" s="19"/>
      <c r="G15" s="18"/>
      <c r="H15" s="20"/>
    </row>
    <row r="16" spans="1:8" ht="15" customHeight="1">
      <c r="A16" s="15"/>
      <c r="B16" s="9"/>
      <c r="C16" s="16"/>
      <c r="D16" s="19"/>
      <c r="E16" s="17"/>
      <c r="F16" s="19"/>
      <c r="G16" s="18"/>
      <c r="H16" s="20"/>
    </row>
    <row r="17" spans="1:8" ht="15" customHeight="1">
      <c r="A17" s="15"/>
      <c r="B17" s="9"/>
      <c r="C17" s="16"/>
      <c r="D17" s="19"/>
      <c r="E17" s="17"/>
      <c r="F17" s="19"/>
      <c r="G17" s="18"/>
      <c r="H17" s="20"/>
    </row>
    <row r="18" spans="1:8" ht="15" customHeight="1">
      <c r="A18" s="15"/>
      <c r="B18" s="9"/>
      <c r="C18" s="16"/>
      <c r="D18" s="19"/>
      <c r="E18" s="17"/>
      <c r="F18" s="19"/>
      <c r="G18" s="18"/>
      <c r="H18" s="20"/>
    </row>
    <row r="19" spans="1:8" ht="15" customHeight="1">
      <c r="A19" s="15"/>
      <c r="B19" s="9"/>
      <c r="C19" s="16"/>
      <c r="D19" s="19"/>
      <c r="E19" s="17"/>
      <c r="F19" s="19"/>
      <c r="G19" s="18"/>
      <c r="H19" s="20"/>
    </row>
    <row r="20" spans="1:8" ht="15" customHeight="1">
      <c r="A20" s="15"/>
      <c r="B20" s="9"/>
      <c r="C20" s="16"/>
      <c r="D20" s="19"/>
      <c r="E20" s="17"/>
      <c r="F20" s="19"/>
      <c r="G20" s="18"/>
      <c r="H20" s="20"/>
    </row>
    <row r="21" spans="1:8" ht="15" customHeight="1">
      <c r="A21" s="15"/>
      <c r="B21" s="9"/>
      <c r="C21" s="16"/>
      <c r="D21" s="19"/>
      <c r="E21" s="17"/>
      <c r="F21" s="19"/>
      <c r="G21" s="18"/>
      <c r="H21" s="20"/>
    </row>
    <row r="22" spans="1:8" ht="15" customHeight="1">
      <c r="A22" s="15"/>
      <c r="B22" s="9"/>
      <c r="C22" s="16"/>
      <c r="D22" s="19"/>
      <c r="E22" s="17"/>
      <c r="F22" s="19"/>
      <c r="G22" s="18"/>
      <c r="H22" s="20"/>
    </row>
    <row r="23" spans="1:8" ht="15" customHeight="1">
      <c r="A23" s="15"/>
      <c r="B23" s="9"/>
      <c r="C23" s="16"/>
      <c r="D23" s="19">
        <v>0</v>
      </c>
      <c r="E23" s="17"/>
      <c r="F23" s="19">
        <v>0</v>
      </c>
      <c r="G23" s="18">
        <v>0</v>
      </c>
      <c r="H23" s="20"/>
    </row>
    <row r="24" spans="1:8" s="5" customFormat="1" ht="15" customHeight="1" thickBot="1">
      <c r="A24" s="103"/>
      <c r="B24" s="104"/>
      <c r="C24" s="21"/>
      <c r="D24" s="21"/>
      <c r="E24" s="21"/>
      <c r="F24" s="21"/>
      <c r="G24" s="22"/>
      <c r="H24" s="23"/>
    </row>
    <row r="25" spans="1:8" ht="15" customHeight="1">
      <c r="A25" s="5"/>
      <c r="B25" s="94"/>
      <c r="C25" s="94"/>
      <c r="D25" s="94"/>
      <c r="E25" s="94"/>
      <c r="F25" s="94"/>
      <c r="G25" s="94"/>
      <c r="H25" s="94"/>
    </row>
    <row r="26" spans="2:8" ht="15" customHeight="1">
      <c r="B26" s="95"/>
      <c r="C26" s="95"/>
      <c r="D26" s="95"/>
      <c r="E26" s="95"/>
      <c r="F26" s="95"/>
      <c r="G26" s="95"/>
      <c r="H26" s="95"/>
    </row>
    <row r="27" ht="15" customHeight="1"/>
    <row r="28" ht="15" customHeight="1"/>
    <row r="29" spans="1:8" s="1" customFormat="1" ht="27" customHeight="1">
      <c r="A29" s="98" t="s">
        <v>54</v>
      </c>
      <c r="B29" s="98"/>
      <c r="C29" s="98"/>
      <c r="D29" s="98"/>
      <c r="E29" s="98"/>
      <c r="F29" s="98"/>
      <c r="G29" s="98"/>
      <c r="H29" s="98"/>
    </row>
    <row r="30" spans="2:8" s="1" customFormat="1" ht="18" customHeight="1">
      <c r="B30" s="99"/>
      <c r="C30" s="99"/>
      <c r="D30" s="99"/>
      <c r="E30" s="99"/>
      <c r="F30" s="99"/>
      <c r="G30" s="99"/>
      <c r="H30" s="99"/>
    </row>
    <row r="31" spans="1:8" s="3" customFormat="1" ht="19.5" customHeight="1" thickBot="1">
      <c r="A31" s="1"/>
      <c r="B31" s="2"/>
      <c r="C31" s="100" t="s">
        <v>70</v>
      </c>
      <c r="D31" s="100"/>
      <c r="E31" s="100"/>
      <c r="F31" s="100"/>
      <c r="G31" s="100"/>
      <c r="H31" s="100"/>
    </row>
    <row r="32" spans="1:8" s="3" customFormat="1" ht="17.25" customHeight="1">
      <c r="A32" s="105" t="s">
        <v>4</v>
      </c>
      <c r="B32" s="106"/>
      <c r="C32" s="109" t="s">
        <v>45</v>
      </c>
      <c r="D32" s="109"/>
      <c r="E32" s="109" t="s">
        <v>5</v>
      </c>
      <c r="F32" s="109"/>
      <c r="G32" s="109" t="s">
        <v>8</v>
      </c>
      <c r="H32" s="110"/>
    </row>
    <row r="33" spans="1:8" s="3" customFormat="1" ht="17.25" customHeight="1">
      <c r="A33" s="107"/>
      <c r="B33" s="108"/>
      <c r="C33" s="13" t="s">
        <v>34</v>
      </c>
      <c r="D33" s="14" t="s">
        <v>1</v>
      </c>
      <c r="E33" s="13" t="s">
        <v>34</v>
      </c>
      <c r="F33" s="14" t="s">
        <v>1</v>
      </c>
      <c r="G33" s="13" t="s">
        <v>34</v>
      </c>
      <c r="H33" s="4" t="s">
        <v>1</v>
      </c>
    </row>
    <row r="34" spans="1:8" s="5" customFormat="1" ht="15" customHeight="1">
      <c r="A34" s="101" t="s">
        <v>35</v>
      </c>
      <c r="B34" s="102"/>
      <c r="C34" s="25">
        <f>C35+C36</f>
        <v>993621000</v>
      </c>
      <c r="D34" s="26">
        <f aca="true" t="shared" si="3" ref="D34:D40">C34/$C$34*100</f>
        <v>100</v>
      </c>
      <c r="E34" s="25">
        <f>E35+E36</f>
        <v>1351623290</v>
      </c>
      <c r="F34" s="26">
        <f aca="true" t="shared" si="4" ref="F34:F40">E34/$E$34*100</f>
        <v>100</v>
      </c>
      <c r="G34" s="25">
        <f>G35+G36</f>
        <v>358002290</v>
      </c>
      <c r="H34" s="52">
        <f aca="true" t="shared" si="5" ref="H34:H44">IF(C34=0,0,ABS(G34/C34*100))</f>
        <v>36.03006478325237</v>
      </c>
    </row>
    <row r="35" spans="1:9" s="5" customFormat="1" ht="15" customHeight="1">
      <c r="A35" s="45"/>
      <c r="B35" s="46" t="s">
        <v>36</v>
      </c>
      <c r="C35" s="29"/>
      <c r="D35" s="30">
        <f t="shared" si="3"/>
        <v>0</v>
      </c>
      <c r="E35" s="32">
        <v>148143225</v>
      </c>
      <c r="F35" s="30">
        <f t="shared" si="4"/>
        <v>10.960393039690814</v>
      </c>
      <c r="G35" s="51">
        <f>E35-C35</f>
        <v>148143225</v>
      </c>
      <c r="H35" s="35">
        <f t="shared" si="5"/>
        <v>0</v>
      </c>
      <c r="I35" s="24"/>
    </row>
    <row r="36" spans="1:8" ht="15" customHeight="1">
      <c r="A36" s="45"/>
      <c r="B36" s="28" t="s">
        <v>37</v>
      </c>
      <c r="C36" s="29">
        <v>993621000</v>
      </c>
      <c r="D36" s="30">
        <f t="shared" si="3"/>
        <v>100</v>
      </c>
      <c r="E36" s="32">
        <v>1203480065</v>
      </c>
      <c r="F36" s="30">
        <f t="shared" si="4"/>
        <v>89.03960696030919</v>
      </c>
      <c r="G36" s="51">
        <f>E36-C36</f>
        <v>209859065</v>
      </c>
      <c r="H36" s="35">
        <f t="shared" si="5"/>
        <v>21.120635030861866</v>
      </c>
    </row>
    <row r="37" spans="1:8" s="5" customFormat="1" ht="15" customHeight="1">
      <c r="A37" s="96" t="s">
        <v>38</v>
      </c>
      <c r="B37" s="97"/>
      <c r="C37" s="39">
        <f>SUM(C38:C39)</f>
        <v>14489000</v>
      </c>
      <c r="D37" s="40">
        <f t="shared" si="3"/>
        <v>1.4582018697269885</v>
      </c>
      <c r="E37" s="39">
        <f>SUM(E38:E39)</f>
        <v>62334000</v>
      </c>
      <c r="F37" s="40">
        <f t="shared" si="4"/>
        <v>4.611787948696859</v>
      </c>
      <c r="G37" s="39">
        <f>SUM(G38:G39)</f>
        <v>47845000</v>
      </c>
      <c r="H37" s="41">
        <f t="shared" si="5"/>
        <v>330.21602595072125</v>
      </c>
    </row>
    <row r="38" spans="1:8" ht="15" customHeight="1">
      <c r="A38" s="47"/>
      <c r="B38" s="28" t="s">
        <v>39</v>
      </c>
      <c r="C38" s="29">
        <v>14489000</v>
      </c>
      <c r="D38" s="30">
        <f t="shared" si="3"/>
        <v>1.4582018697269885</v>
      </c>
      <c r="E38" s="32"/>
      <c r="F38" s="40">
        <f>E38/$C$34*100</f>
        <v>0</v>
      </c>
      <c r="G38" s="51">
        <f>E38-C38</f>
        <v>-14489000</v>
      </c>
      <c r="H38" s="35">
        <f t="shared" si="5"/>
        <v>100</v>
      </c>
    </row>
    <row r="39" spans="1:8" ht="15" customHeight="1">
      <c r="A39" s="47"/>
      <c r="B39" s="28" t="s">
        <v>73</v>
      </c>
      <c r="C39" s="29"/>
      <c r="D39" s="30">
        <f t="shared" si="3"/>
        <v>0</v>
      </c>
      <c r="E39" s="32">
        <v>62334000</v>
      </c>
      <c r="F39" s="30">
        <f>E39/$E$34*100</f>
        <v>4.611787948696859</v>
      </c>
      <c r="G39" s="51">
        <f>E39-C39</f>
        <v>62334000</v>
      </c>
      <c r="H39" s="35">
        <f t="shared" si="5"/>
        <v>0</v>
      </c>
    </row>
    <row r="40" spans="1:8" s="5" customFormat="1" ht="15" customHeight="1">
      <c r="A40" s="96" t="s">
        <v>40</v>
      </c>
      <c r="B40" s="97"/>
      <c r="C40" s="39">
        <f>C34-C37</f>
        <v>979132000</v>
      </c>
      <c r="D40" s="40">
        <f t="shared" si="3"/>
        <v>98.54179813027301</v>
      </c>
      <c r="E40" s="39">
        <f>E34-E37</f>
        <v>1289289290</v>
      </c>
      <c r="F40" s="40">
        <f t="shared" si="4"/>
        <v>95.38821205130314</v>
      </c>
      <c r="G40" s="39">
        <f>G34-G37</f>
        <v>310157290</v>
      </c>
      <c r="H40" s="41">
        <f t="shared" si="5"/>
        <v>31.67675961974484</v>
      </c>
    </row>
    <row r="41" spans="1:8" s="5" customFormat="1" ht="15" customHeight="1">
      <c r="A41" s="96" t="s">
        <v>41</v>
      </c>
      <c r="B41" s="97"/>
      <c r="C41" s="39">
        <f>C42</f>
        <v>14489000</v>
      </c>
      <c r="D41" s="40">
        <f>C41/$C$41*100</f>
        <v>100</v>
      </c>
      <c r="E41" s="39">
        <f>E42</f>
        <v>0</v>
      </c>
      <c r="F41" s="39"/>
      <c r="G41" s="39">
        <f>E41-C41</f>
        <v>-14489000</v>
      </c>
      <c r="H41" s="41">
        <f t="shared" si="5"/>
        <v>100</v>
      </c>
    </row>
    <row r="42" spans="1:8" ht="15" customHeight="1">
      <c r="A42" s="48"/>
      <c r="B42" s="28" t="s">
        <v>42</v>
      </c>
      <c r="C42" s="49">
        <v>14489000</v>
      </c>
      <c r="D42" s="30">
        <f>C42/$C$41*100</f>
        <v>100</v>
      </c>
      <c r="E42" s="49"/>
      <c r="F42" s="51"/>
      <c r="G42" s="51">
        <f>E42-C42</f>
        <v>-14489000</v>
      </c>
      <c r="H42" s="35">
        <f t="shared" si="5"/>
        <v>100</v>
      </c>
    </row>
    <row r="43" spans="1:8" s="5" customFormat="1" ht="15" customHeight="1">
      <c r="A43" s="96" t="s">
        <v>43</v>
      </c>
      <c r="B43" s="97"/>
      <c r="C43" s="39">
        <f>C44</f>
        <v>14489000</v>
      </c>
      <c r="D43" s="40">
        <f>C43/$C$43*100</f>
        <v>100</v>
      </c>
      <c r="E43" s="39">
        <f>F43</f>
        <v>0</v>
      </c>
      <c r="F43" s="39"/>
      <c r="G43" s="39">
        <f>E43-C43</f>
        <v>-14489000</v>
      </c>
      <c r="H43" s="41">
        <f t="shared" si="5"/>
        <v>100</v>
      </c>
    </row>
    <row r="44" spans="1:8" ht="15" customHeight="1">
      <c r="A44" s="50"/>
      <c r="B44" s="28" t="s">
        <v>7</v>
      </c>
      <c r="C44" s="29">
        <v>14489000</v>
      </c>
      <c r="D44" s="30">
        <f>C44/$C$43*100</f>
        <v>100</v>
      </c>
      <c r="E44" s="32"/>
      <c r="F44" s="43"/>
      <c r="G44" s="51">
        <f>E44-C44</f>
        <v>-14489000</v>
      </c>
      <c r="H44" s="35">
        <f t="shared" si="5"/>
        <v>100</v>
      </c>
    </row>
    <row r="45" spans="1:8" ht="15" customHeight="1">
      <c r="A45" s="96" t="s">
        <v>44</v>
      </c>
      <c r="B45" s="97"/>
      <c r="C45" s="49"/>
      <c r="D45" s="51">
        <v>0</v>
      </c>
      <c r="E45" s="49"/>
      <c r="F45" s="51">
        <v>0</v>
      </c>
      <c r="G45" s="51">
        <v>0</v>
      </c>
      <c r="H45" s="35">
        <v>0</v>
      </c>
    </row>
    <row r="46" spans="1:8" ht="15" customHeight="1">
      <c r="A46" s="37"/>
      <c r="B46" s="38"/>
      <c r="C46" s="49"/>
      <c r="D46" s="51"/>
      <c r="E46" s="49"/>
      <c r="F46" s="51"/>
      <c r="G46" s="51"/>
      <c r="H46" s="35"/>
    </row>
    <row r="47" spans="1:8" ht="15" customHeight="1">
      <c r="A47" s="37"/>
      <c r="B47" s="38"/>
      <c r="C47" s="49"/>
      <c r="D47" s="51"/>
      <c r="E47" s="49"/>
      <c r="F47" s="51"/>
      <c r="G47" s="51"/>
      <c r="H47" s="35"/>
    </row>
    <row r="48" spans="1:8" ht="15" customHeight="1">
      <c r="A48" s="37"/>
      <c r="B48" s="38"/>
      <c r="C48" s="49"/>
      <c r="D48" s="51"/>
      <c r="E48" s="49"/>
      <c r="F48" s="51"/>
      <c r="G48" s="51"/>
      <c r="H48" s="35"/>
    </row>
    <row r="49" spans="1:8" ht="15" customHeight="1">
      <c r="A49" s="37"/>
      <c r="B49" s="38"/>
      <c r="C49" s="49"/>
      <c r="D49" s="51"/>
      <c r="E49" s="49"/>
      <c r="F49" s="51"/>
      <c r="G49" s="51"/>
      <c r="H49" s="35"/>
    </row>
    <row r="50" spans="1:8" s="12" customFormat="1" ht="15" customHeight="1" thickBot="1">
      <c r="A50" s="65"/>
      <c r="B50" s="66"/>
      <c r="C50" s="67"/>
      <c r="D50" s="68"/>
      <c r="E50" s="69"/>
      <c r="F50" s="70"/>
      <c r="G50" s="71"/>
      <c r="H50" s="72"/>
    </row>
    <row r="51" spans="1:8" ht="15.75">
      <c r="A51" s="5"/>
      <c r="B51" s="94"/>
      <c r="C51" s="94"/>
      <c r="D51" s="94"/>
      <c r="E51" s="94"/>
      <c r="F51" s="94"/>
      <c r="G51" s="94"/>
      <c r="H51" s="94"/>
    </row>
    <row r="52" spans="2:8" ht="15.75">
      <c r="B52" s="95"/>
      <c r="C52" s="95"/>
      <c r="D52" s="95"/>
      <c r="E52" s="95"/>
      <c r="F52" s="95"/>
      <c r="G52" s="95"/>
      <c r="H52" s="95"/>
    </row>
  </sheetData>
  <sheetProtection/>
  <mergeCells count="29">
    <mergeCell ref="A40:B40"/>
    <mergeCell ref="A41:B41"/>
    <mergeCell ref="A6:B6"/>
    <mergeCell ref="A1:H1"/>
    <mergeCell ref="B2:H2"/>
    <mergeCell ref="C3:H3"/>
    <mergeCell ref="A4:B5"/>
    <mergeCell ref="C4:D4"/>
    <mergeCell ref="E4:F4"/>
    <mergeCell ref="G4:H4"/>
    <mergeCell ref="B25:H25"/>
    <mergeCell ref="A32:B33"/>
    <mergeCell ref="C32:D32"/>
    <mergeCell ref="E32:F32"/>
    <mergeCell ref="G32:H32"/>
    <mergeCell ref="A9:B9"/>
    <mergeCell ref="A12:B12"/>
    <mergeCell ref="A13:B13"/>
    <mergeCell ref="A24:B24"/>
    <mergeCell ref="B51:H51"/>
    <mergeCell ref="B52:H52"/>
    <mergeCell ref="A45:B45"/>
    <mergeCell ref="B26:H26"/>
    <mergeCell ref="A29:H29"/>
    <mergeCell ref="B30:H30"/>
    <mergeCell ref="C31:H31"/>
    <mergeCell ref="A34:B34"/>
    <mergeCell ref="A43:B43"/>
    <mergeCell ref="A37:B37"/>
  </mergeCells>
  <dataValidations count="1">
    <dataValidation type="decimal" operator="greaterThanOrEqual" allowBlank="1" showInputMessage="1" showErrorMessage="1" sqref="C6:C11 C13:F23 F6:F12 G6 D6:D12 E6:E11 G9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tabSelected="1" view="pageBreakPreview" zoomScaleSheetLayoutView="100" zoomScalePageLayoutView="0" workbookViewId="0" topLeftCell="A1">
      <selection activeCell="G53" sqref="G53"/>
    </sheetView>
  </sheetViews>
  <sheetFormatPr defaultColWidth="9.00390625" defaultRowHeight="16.5"/>
  <cols>
    <col min="1" max="1" width="0.875" style="6" customWidth="1"/>
    <col min="2" max="2" width="19.00390625" style="6" customWidth="1"/>
    <col min="3" max="3" width="7.75390625" style="6" customWidth="1"/>
    <col min="4" max="4" width="13.00390625" style="6" customWidth="1"/>
    <col min="5" max="5" width="3.75390625" style="6" customWidth="1"/>
    <col min="6" max="6" width="4.50390625" style="6" customWidth="1"/>
    <col min="7" max="7" width="13.25390625" style="6" customWidth="1"/>
    <col min="8" max="8" width="3.50390625" style="6" customWidth="1"/>
    <col min="9" max="9" width="14.75390625" style="6" customWidth="1"/>
    <col min="10" max="10" width="1.37890625" style="6" customWidth="1"/>
    <col min="11" max="11" width="8.25390625" style="6" customWidth="1"/>
    <col min="12" max="12" width="13.00390625" style="6" customWidth="1"/>
    <col min="13" max="16384" width="9.00390625" style="6" customWidth="1"/>
  </cols>
  <sheetData>
    <row r="1" spans="2:11" s="1" customFormat="1" ht="27" customHeight="1">
      <c r="B1" s="98" t="s">
        <v>55</v>
      </c>
      <c r="C1" s="98"/>
      <c r="D1" s="98"/>
      <c r="E1" s="98"/>
      <c r="F1" s="98"/>
      <c r="G1" s="98"/>
      <c r="H1" s="98"/>
      <c r="I1" s="98"/>
      <c r="J1" s="98"/>
      <c r="K1" s="98"/>
    </row>
    <row r="2" spans="2:11" s="1" customFormat="1" ht="17.25" customHeight="1"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s="3" customFormat="1" ht="20.25" thickBot="1">
      <c r="A3" s="1"/>
      <c r="B3" s="2"/>
      <c r="C3" s="155" t="s">
        <v>71</v>
      </c>
      <c r="D3" s="156"/>
      <c r="E3" s="156"/>
      <c r="F3" s="156"/>
      <c r="G3" s="156"/>
      <c r="H3" s="156"/>
      <c r="I3" s="129" t="s">
        <v>0</v>
      </c>
      <c r="J3" s="129"/>
      <c r="K3" s="129"/>
    </row>
    <row r="4" spans="1:11" s="3" customFormat="1" ht="18.75" customHeight="1">
      <c r="A4" s="105" t="s">
        <v>4</v>
      </c>
      <c r="B4" s="105"/>
      <c r="C4" s="106"/>
      <c r="D4" s="157" t="s">
        <v>46</v>
      </c>
      <c r="E4" s="106"/>
      <c r="F4" s="157" t="s">
        <v>6</v>
      </c>
      <c r="G4" s="106"/>
      <c r="H4" s="110" t="s">
        <v>8</v>
      </c>
      <c r="I4" s="159"/>
      <c r="J4" s="159"/>
      <c r="K4" s="159"/>
    </row>
    <row r="5" spans="1:11" s="3" customFormat="1" ht="18.75" customHeight="1">
      <c r="A5" s="107"/>
      <c r="B5" s="107"/>
      <c r="C5" s="108"/>
      <c r="D5" s="158"/>
      <c r="E5" s="108"/>
      <c r="F5" s="158"/>
      <c r="G5" s="108"/>
      <c r="H5" s="160" t="s">
        <v>9</v>
      </c>
      <c r="I5" s="161"/>
      <c r="J5" s="162" t="s">
        <v>1</v>
      </c>
      <c r="K5" s="163"/>
    </row>
    <row r="6" spans="1:11" s="5" customFormat="1" ht="15" customHeight="1">
      <c r="A6" s="153" t="s">
        <v>10</v>
      </c>
      <c r="B6" s="153"/>
      <c r="C6" s="154"/>
      <c r="D6" s="122"/>
      <c r="E6" s="126"/>
      <c r="F6" s="122"/>
      <c r="G6" s="126"/>
      <c r="H6" s="122"/>
      <c r="I6" s="126"/>
      <c r="J6" s="149"/>
      <c r="K6" s="150"/>
    </row>
    <row r="7" spans="1:11" ht="15" customHeight="1">
      <c r="A7" s="53"/>
      <c r="B7" s="147" t="s">
        <v>66</v>
      </c>
      <c r="C7" s="148"/>
      <c r="D7" s="117">
        <v>-14489000</v>
      </c>
      <c r="E7" s="118"/>
      <c r="F7" s="117">
        <v>148143225</v>
      </c>
      <c r="G7" s="118"/>
      <c r="H7" s="113">
        <f>F7-D7</f>
        <v>162632225</v>
      </c>
      <c r="I7" s="114"/>
      <c r="J7" s="151">
        <f>IF(D7=0,0,ABS(H7/D7*100))</f>
        <v>1122.4530678445717</v>
      </c>
      <c r="K7" s="152">
        <f>IF(F7=0,0,ABS(J7/F7*100))</f>
        <v>0.0007576809994818</v>
      </c>
    </row>
    <row r="8" spans="1:11" ht="15" customHeight="1">
      <c r="A8" s="53"/>
      <c r="B8" s="147" t="s">
        <v>11</v>
      </c>
      <c r="C8" s="148"/>
      <c r="D8" s="117">
        <v>933130000</v>
      </c>
      <c r="E8" s="118"/>
      <c r="F8" s="117">
        <v>68818637</v>
      </c>
      <c r="G8" s="118"/>
      <c r="H8" s="113">
        <f>F8-D8</f>
        <v>-864311363</v>
      </c>
      <c r="I8" s="114"/>
      <c r="J8" s="115">
        <f>IF(D8=0,0,ABS(H8/D8*100))</f>
        <v>92.62496790372188</v>
      </c>
      <c r="K8" s="116">
        <f>IF(F8=0,0,ABS(J8/F8*100))</f>
        <v>0.000134592854409078</v>
      </c>
    </row>
    <row r="9" spans="1:11" s="5" customFormat="1" ht="15" customHeight="1">
      <c r="A9" s="53"/>
      <c r="B9" s="53" t="s">
        <v>12</v>
      </c>
      <c r="C9" s="57"/>
      <c r="D9" s="141">
        <f>SUM(D7:E8)</f>
        <v>918641000</v>
      </c>
      <c r="E9" s="142"/>
      <c r="F9" s="141">
        <f>SUM(F7:G8)</f>
        <v>216961862</v>
      </c>
      <c r="G9" s="142"/>
      <c r="H9" s="141">
        <f>SUM(H7:I8)</f>
        <v>-701679138</v>
      </c>
      <c r="I9" s="142"/>
      <c r="J9" s="143">
        <f>IF(D9=0,0,ABS(H9/D9*100))</f>
        <v>76.38230146488128</v>
      </c>
      <c r="K9" s="144">
        <f>IF(F9=0,0,ABS(J9/F9*100))</f>
        <v>3.5205404655349646E-05</v>
      </c>
    </row>
    <row r="10" spans="1:11" s="5" customFormat="1" ht="15" customHeight="1">
      <c r="A10" s="139" t="s">
        <v>13</v>
      </c>
      <c r="B10" s="139"/>
      <c r="C10" s="140"/>
      <c r="D10" s="141"/>
      <c r="E10" s="142"/>
      <c r="F10" s="141"/>
      <c r="G10" s="142"/>
      <c r="H10" s="141"/>
      <c r="I10" s="142"/>
      <c r="J10" s="115"/>
      <c r="K10" s="116"/>
    </row>
    <row r="11" spans="1:11" ht="15" customHeight="1">
      <c r="A11" s="53"/>
      <c r="B11" s="111" t="s">
        <v>60</v>
      </c>
      <c r="C11" s="112"/>
      <c r="D11" s="117"/>
      <c r="E11" s="118"/>
      <c r="F11" s="117">
        <v>746000</v>
      </c>
      <c r="G11" s="118"/>
      <c r="H11" s="113">
        <f>F11-D11</f>
        <v>746000</v>
      </c>
      <c r="I11" s="114"/>
      <c r="J11" s="34"/>
      <c r="K11" s="61"/>
    </row>
    <row r="12" spans="1:11" ht="15" customHeight="1">
      <c r="A12" s="53"/>
      <c r="B12" s="111" t="s">
        <v>14</v>
      </c>
      <c r="C12" s="112"/>
      <c r="D12" s="117">
        <v>-204886000</v>
      </c>
      <c r="E12" s="118"/>
      <c r="F12" s="117">
        <v>-270092615</v>
      </c>
      <c r="G12" s="118"/>
      <c r="H12" s="113">
        <f>F12-D12</f>
        <v>-65206615</v>
      </c>
      <c r="I12" s="114"/>
      <c r="J12" s="115">
        <f>IF(D12=0,0,ABS(H12/D12*100))</f>
        <v>31.82580312954521</v>
      </c>
      <c r="K12" s="116">
        <f>IF(F12=0,0,ABS(J12/F12*100))</f>
        <v>1.1783292604851565E-05</v>
      </c>
    </row>
    <row r="13" spans="1:11" ht="15" customHeight="1">
      <c r="A13" s="53"/>
      <c r="B13" s="111" t="s">
        <v>15</v>
      </c>
      <c r="C13" s="112"/>
      <c r="D13" s="117">
        <v>-45964000</v>
      </c>
      <c r="E13" s="118"/>
      <c r="F13" s="113">
        <v>-47047009</v>
      </c>
      <c r="G13" s="114"/>
      <c r="H13" s="113">
        <f>F13-D13</f>
        <v>-1083009</v>
      </c>
      <c r="I13" s="114"/>
      <c r="J13" s="115">
        <f>IF(D13=0,0,ABS(H13/D13*100))</f>
        <v>2.3562113828213387</v>
      </c>
      <c r="K13" s="116">
        <f>IF(F13=0,0,ABS(J13/F13*100))</f>
        <v>5.0082065425696635E-06</v>
      </c>
    </row>
    <row r="14" spans="1:11" ht="15" customHeight="1">
      <c r="A14" s="53"/>
      <c r="B14" s="111" t="s">
        <v>74</v>
      </c>
      <c r="C14" s="112"/>
      <c r="D14" s="117"/>
      <c r="E14" s="118"/>
      <c r="F14" s="113">
        <v>-118050</v>
      </c>
      <c r="G14" s="114"/>
      <c r="H14" s="113">
        <f>F14-D14</f>
        <v>-118050</v>
      </c>
      <c r="I14" s="114"/>
      <c r="J14" s="115">
        <f>IF(D14=0,0,ABS(H14/D14*100))</f>
        <v>0</v>
      </c>
      <c r="K14" s="116">
        <f>IF(F14=0,0,ABS(J14/F14*100))</f>
        <v>0</v>
      </c>
    </row>
    <row r="15" spans="1:11" s="5" customFormat="1" ht="15" customHeight="1">
      <c r="A15" s="53"/>
      <c r="B15" s="53" t="s">
        <v>16</v>
      </c>
      <c r="C15" s="57"/>
      <c r="D15" s="141">
        <f>SUM(D11:E14)</f>
        <v>-250850000</v>
      </c>
      <c r="E15" s="142"/>
      <c r="F15" s="141">
        <f>SUM(F11:G14)</f>
        <v>-316511674</v>
      </c>
      <c r="G15" s="142"/>
      <c r="H15" s="141">
        <f>F15-D15</f>
        <v>-65661674</v>
      </c>
      <c r="I15" s="142"/>
      <c r="J15" s="143">
        <f>IF(D15=0,0,ABS(H15/D15*100))</f>
        <v>26.175672314131955</v>
      </c>
      <c r="K15" s="144">
        <f>IF(F15=0,0,ABS(J15/F15*100))</f>
        <v>8.270049563521616E-06</v>
      </c>
    </row>
    <row r="16" spans="1:11" s="5" customFormat="1" ht="15" customHeight="1">
      <c r="A16" s="139" t="s">
        <v>57</v>
      </c>
      <c r="B16" s="139"/>
      <c r="C16" s="140"/>
      <c r="D16" s="117"/>
      <c r="E16" s="118"/>
      <c r="F16" s="117"/>
      <c r="G16" s="118"/>
      <c r="H16" s="113"/>
      <c r="I16" s="114"/>
      <c r="J16" s="115"/>
      <c r="K16" s="116"/>
    </row>
    <row r="17" spans="1:11" s="5" customFormat="1" ht="15" customHeight="1">
      <c r="A17" s="53"/>
      <c r="B17" s="54" t="s">
        <v>59</v>
      </c>
      <c r="C17" s="57"/>
      <c r="D17" s="117">
        <v>49394000</v>
      </c>
      <c r="E17" s="118"/>
      <c r="F17" s="113">
        <v>3037362</v>
      </c>
      <c r="G17" s="146"/>
      <c r="H17" s="113">
        <f>F17-D17</f>
        <v>-46356638</v>
      </c>
      <c r="I17" s="114"/>
      <c r="J17" s="115">
        <f>IF(D17=0,0,ABS(H17/D17*100))</f>
        <v>93.85074705429808</v>
      </c>
      <c r="K17" s="116">
        <f>IF(F17=0,0,ABS(J17/F17*100))</f>
        <v>0.0030898769081294255</v>
      </c>
    </row>
    <row r="18" spans="1:11" s="5" customFormat="1" ht="15" customHeight="1">
      <c r="A18" s="53"/>
      <c r="B18" s="53" t="s">
        <v>58</v>
      </c>
      <c r="C18" s="57"/>
      <c r="D18" s="81">
        <f>D17</f>
        <v>49394000</v>
      </c>
      <c r="E18" s="145"/>
      <c r="F18" s="81">
        <f>F17</f>
        <v>3037362</v>
      </c>
      <c r="G18" s="145"/>
      <c r="H18" s="81">
        <f>H17</f>
        <v>-46356638</v>
      </c>
      <c r="I18" s="145"/>
      <c r="J18" s="143">
        <f>IF(D18=0,0,ABS(H18/D18*100))</f>
        <v>93.85074705429808</v>
      </c>
      <c r="K18" s="144">
        <f>IF(F18=0,0,ABS(J18/F18*100))</f>
        <v>0.0030898769081294255</v>
      </c>
    </row>
    <row r="19" spans="1:11" s="5" customFormat="1" ht="15" customHeight="1">
      <c r="A19" s="139" t="s">
        <v>17</v>
      </c>
      <c r="B19" s="139"/>
      <c r="C19" s="140"/>
      <c r="D19" s="141">
        <f>D9+D15+D18</f>
        <v>717185000</v>
      </c>
      <c r="E19" s="142"/>
      <c r="F19" s="141">
        <f>F9+F15+F18</f>
        <v>-96512450</v>
      </c>
      <c r="G19" s="142"/>
      <c r="H19" s="141">
        <f>H9+H15+H18</f>
        <v>-813697450</v>
      </c>
      <c r="I19" s="142"/>
      <c r="J19" s="143">
        <f>IF(D19=0,0,ABS(H19/D19*100))</f>
        <v>113.4571205476969</v>
      </c>
      <c r="K19" s="144">
        <f>IF(F19=0,0,ABS(J19/F19*100))</f>
        <v>0.00011755697896768437</v>
      </c>
    </row>
    <row r="20" spans="1:11" s="5" customFormat="1" ht="15" customHeight="1">
      <c r="A20" s="139" t="s">
        <v>18</v>
      </c>
      <c r="B20" s="139"/>
      <c r="C20" s="140"/>
      <c r="D20" s="81">
        <v>2509098000</v>
      </c>
      <c r="E20" s="145"/>
      <c r="F20" s="81">
        <v>2869889377</v>
      </c>
      <c r="G20" s="145"/>
      <c r="H20" s="141">
        <f>F20-D20</f>
        <v>360791377</v>
      </c>
      <c r="I20" s="142"/>
      <c r="J20" s="143">
        <f>IF(D20=0,0,ABS(H20/D20*100))</f>
        <v>14.379325837412487</v>
      </c>
      <c r="K20" s="144">
        <f>IF(F20=0,0,ABS(J20/F20*100))</f>
        <v>5.01041118610771E-07</v>
      </c>
    </row>
    <row r="21" spans="1:11" s="5" customFormat="1" ht="15" customHeight="1">
      <c r="A21" s="139" t="s">
        <v>19</v>
      </c>
      <c r="B21" s="139"/>
      <c r="C21" s="140"/>
      <c r="D21" s="141">
        <f>D19+D20</f>
        <v>3226283000</v>
      </c>
      <c r="E21" s="142"/>
      <c r="F21" s="141">
        <f>F19+F20</f>
        <v>2773376927</v>
      </c>
      <c r="G21" s="142"/>
      <c r="H21" s="141">
        <f>H19+H20</f>
        <v>-452906073</v>
      </c>
      <c r="I21" s="142"/>
      <c r="J21" s="143">
        <f>IF(D21=0,0,ABS(H21/D21*100))</f>
        <v>14.038014427128681</v>
      </c>
      <c r="K21" s="144">
        <f>IF(F21=0,0,ABS(J21/F21*100))</f>
        <v>5.06170448396778E-07</v>
      </c>
    </row>
    <row r="22" spans="1:11" ht="15" customHeight="1">
      <c r="A22" s="53"/>
      <c r="B22" s="111"/>
      <c r="C22" s="112"/>
      <c r="D22" s="117"/>
      <c r="E22" s="118"/>
      <c r="F22" s="117"/>
      <c r="G22" s="118"/>
      <c r="H22" s="113"/>
      <c r="I22" s="114"/>
      <c r="J22" s="115"/>
      <c r="K22" s="116"/>
    </row>
    <row r="23" spans="1:11" ht="15" customHeight="1">
      <c r="A23" s="53"/>
      <c r="B23" s="111"/>
      <c r="C23" s="112"/>
      <c r="D23" s="117"/>
      <c r="E23" s="118"/>
      <c r="F23" s="113"/>
      <c r="G23" s="114"/>
      <c r="H23" s="113"/>
      <c r="I23" s="114"/>
      <c r="J23" s="115"/>
      <c r="K23" s="116"/>
    </row>
    <row r="24" spans="1:11" s="5" customFormat="1" ht="15" customHeight="1" thickBot="1">
      <c r="A24" s="132"/>
      <c r="B24" s="132"/>
      <c r="C24" s="133"/>
      <c r="D24" s="119"/>
      <c r="E24" s="90"/>
      <c r="F24" s="119"/>
      <c r="G24" s="90"/>
      <c r="H24" s="119"/>
      <c r="I24" s="90"/>
      <c r="J24" s="134"/>
      <c r="K24" s="135"/>
    </row>
    <row r="25" spans="8:11" ht="15" customHeight="1">
      <c r="H25" s="62"/>
      <c r="I25" s="62"/>
      <c r="J25" s="62"/>
      <c r="K25" s="62"/>
    </row>
    <row r="26" ht="15" customHeight="1"/>
    <row r="27" ht="15" customHeight="1"/>
    <row r="28" ht="15" customHeight="1"/>
    <row r="29" spans="1:11" s="1" customFormat="1" ht="27" customHeight="1">
      <c r="A29" s="5"/>
      <c r="B29" s="98" t="s">
        <v>56</v>
      </c>
      <c r="C29" s="98"/>
      <c r="D29" s="98"/>
      <c r="E29" s="98"/>
      <c r="F29" s="98"/>
      <c r="G29" s="98"/>
      <c r="H29" s="98"/>
      <c r="I29" s="98"/>
      <c r="J29" s="98"/>
      <c r="K29" s="98"/>
    </row>
    <row r="30" spans="2:11" s="1" customFormat="1" ht="17.25" customHeight="1">
      <c r="B30" s="99"/>
      <c r="C30" s="99"/>
      <c r="D30" s="99"/>
      <c r="E30" s="99"/>
      <c r="F30" s="99"/>
      <c r="G30" s="99"/>
      <c r="H30" s="99"/>
      <c r="I30" s="99"/>
      <c r="J30" s="99"/>
      <c r="K30" s="99"/>
    </row>
    <row r="31" spans="1:11" s="3" customFormat="1" ht="18" customHeight="1" thickBot="1">
      <c r="A31" s="1"/>
      <c r="B31" s="1"/>
      <c r="C31" s="128" t="s">
        <v>72</v>
      </c>
      <c r="D31" s="128"/>
      <c r="E31" s="128"/>
      <c r="F31" s="128"/>
      <c r="G31" s="128"/>
      <c r="H31" s="128"/>
      <c r="I31" s="129" t="s">
        <v>0</v>
      </c>
      <c r="J31" s="129"/>
      <c r="K31" s="129"/>
    </row>
    <row r="32" spans="1:11" s="8" customFormat="1" ht="34.5" customHeight="1">
      <c r="A32" s="131" t="s">
        <v>20</v>
      </c>
      <c r="B32" s="136"/>
      <c r="C32" s="130" t="s">
        <v>21</v>
      </c>
      <c r="D32" s="136"/>
      <c r="E32" s="137" t="s">
        <v>22</v>
      </c>
      <c r="F32" s="138"/>
      <c r="G32" s="130" t="s">
        <v>23</v>
      </c>
      <c r="H32" s="136"/>
      <c r="I32" s="130" t="s">
        <v>2</v>
      </c>
      <c r="J32" s="131"/>
      <c r="K32" s="7" t="s">
        <v>22</v>
      </c>
    </row>
    <row r="33" spans="1:11" s="5" customFormat="1" ht="15" customHeight="1">
      <c r="A33" s="124" t="s">
        <v>24</v>
      </c>
      <c r="B33" s="125"/>
      <c r="C33" s="122">
        <f>SUM(C34:D47)</f>
        <v>17252477977</v>
      </c>
      <c r="D33" s="126"/>
      <c r="E33" s="122">
        <f>IF(C$33&gt;0,(C33/C$33)*100,0)</f>
        <v>100</v>
      </c>
      <c r="F33" s="126">
        <f>IF(E$5&gt;0,(E33/#REF!)*100,0)</f>
        <v>0</v>
      </c>
      <c r="G33" s="127" t="s">
        <v>25</v>
      </c>
      <c r="H33" s="125"/>
      <c r="I33" s="122">
        <f>SUM(I34:J39)</f>
        <v>13905939966</v>
      </c>
      <c r="J33" s="123"/>
      <c r="K33" s="58">
        <f>IF(I$48&gt;0,(I33/I$48)*100,0)</f>
        <v>80.60256610406105</v>
      </c>
    </row>
    <row r="34" spans="1:11" ht="15" customHeight="1">
      <c r="A34" s="93" t="s">
        <v>26</v>
      </c>
      <c r="B34" s="85"/>
      <c r="C34" s="117">
        <v>2909534673</v>
      </c>
      <c r="D34" s="118"/>
      <c r="E34" s="113">
        <f>IF(C$33&gt;0,(C34/C$33)*100,0)</f>
        <v>16.864445077853873</v>
      </c>
      <c r="F34" s="114">
        <f>IF(E$5&gt;0,(E34/#REF!)*100,0)</f>
        <v>0</v>
      </c>
      <c r="G34" s="93" t="s">
        <v>27</v>
      </c>
      <c r="H34" s="85"/>
      <c r="I34" s="117">
        <v>419518203</v>
      </c>
      <c r="J34" s="86"/>
      <c r="K34" s="59">
        <f>IF(I$48&gt;0,(I34/I$48)*100,0)</f>
        <v>2.4316402754391415</v>
      </c>
    </row>
    <row r="35" spans="1:11" ht="15" customHeight="1">
      <c r="A35" s="93" t="s">
        <v>28</v>
      </c>
      <c r="B35" s="85"/>
      <c r="C35" s="117">
        <v>887571518</v>
      </c>
      <c r="D35" s="118"/>
      <c r="E35" s="113">
        <f>IF(C$33&gt;0,(C35/C$33)*100,0)+0.01</f>
        <v>5.154603106772597</v>
      </c>
      <c r="F35" s="114">
        <f>IF(E$5&gt;0,(E35/#REF!)*100,0)</f>
        <v>0</v>
      </c>
      <c r="G35" s="93" t="s">
        <v>62</v>
      </c>
      <c r="H35" s="85"/>
      <c r="I35" s="117">
        <v>35301651</v>
      </c>
      <c r="J35" s="86"/>
      <c r="K35" s="59">
        <f>IF(I$48&gt;0,(I35/I$48)*100,0)</f>
        <v>0.20461785864652085</v>
      </c>
    </row>
    <row r="36" spans="1:11" ht="15" customHeight="1">
      <c r="A36" s="93" t="s">
        <v>61</v>
      </c>
      <c r="B36" s="85"/>
      <c r="C36" s="117">
        <v>16129888</v>
      </c>
      <c r="D36" s="118"/>
      <c r="E36" s="113">
        <f>IF(C$33&gt;0,(C36/C$33)*100,0)</f>
        <v>0.09349316672946012</v>
      </c>
      <c r="F36" s="114">
        <f>IF(E$5&gt;0,(E36/#REF!)*100,0)</f>
        <v>0</v>
      </c>
      <c r="G36" s="93" t="s">
        <v>63</v>
      </c>
      <c r="H36" s="85"/>
      <c r="I36" s="117">
        <v>13451120112</v>
      </c>
      <c r="J36" s="86"/>
      <c r="K36" s="59">
        <f>IF(I$48&gt;0,(I36/I$48)*100,0)</f>
        <v>77.96630796997539</v>
      </c>
    </row>
    <row r="37" spans="1:11" ht="15" customHeight="1">
      <c r="A37" s="93" t="s">
        <v>29</v>
      </c>
      <c r="B37" s="85"/>
      <c r="C37" s="117">
        <v>13439241898</v>
      </c>
      <c r="D37" s="118"/>
      <c r="E37" s="113">
        <f>IF(C$33&gt;0,(C37/C$33)*100,0)</f>
        <v>77.89745864864408</v>
      </c>
      <c r="F37" s="114">
        <f>IF(E$5&gt;0,(E37/#REF!)*100,0)</f>
        <v>0</v>
      </c>
      <c r="G37" s="63"/>
      <c r="H37" s="28"/>
      <c r="I37" s="55"/>
      <c r="J37" s="64"/>
      <c r="K37" s="59"/>
    </row>
    <row r="38" spans="1:11" ht="15" customHeight="1">
      <c r="A38" s="63"/>
      <c r="B38" s="28"/>
      <c r="C38" s="55"/>
      <c r="D38" s="56"/>
      <c r="E38" s="59"/>
      <c r="F38" s="60"/>
      <c r="G38" s="63"/>
      <c r="H38" s="28"/>
      <c r="I38" s="55"/>
      <c r="J38" s="64"/>
      <c r="K38" s="59"/>
    </row>
    <row r="39" spans="1:11" ht="15" customHeight="1">
      <c r="A39" s="93"/>
      <c r="B39" s="85"/>
      <c r="C39" s="117"/>
      <c r="D39" s="118"/>
      <c r="E39" s="83"/>
      <c r="F39" s="84"/>
      <c r="G39" s="77"/>
      <c r="H39" s="78"/>
      <c r="I39" s="117"/>
      <c r="J39" s="86"/>
      <c r="K39" s="59">
        <f>IF(I$48&gt;0,(I39/I$48)*100,0)</f>
        <v>0</v>
      </c>
    </row>
    <row r="40" spans="1:11" s="5" customFormat="1" ht="15" customHeight="1">
      <c r="A40" s="93"/>
      <c r="B40" s="85"/>
      <c r="C40" s="117"/>
      <c r="D40" s="118"/>
      <c r="E40" s="113">
        <f>IF(C$33&gt;0,(C40/C$33)*100,0)</f>
        <v>0</v>
      </c>
      <c r="F40" s="114">
        <f>IF(E$5&gt;0,(E40/#REF!)*100,0)</f>
        <v>0</v>
      </c>
      <c r="G40" s="79" t="s">
        <v>30</v>
      </c>
      <c r="H40" s="80"/>
      <c r="I40" s="81">
        <f>SUM(I41:I47)</f>
        <v>3346538011</v>
      </c>
      <c r="J40" s="82"/>
      <c r="K40" s="58">
        <f>IF(I$48&gt;0,(I40/I$48)*100,0)</f>
        <v>19.39743389593895</v>
      </c>
    </row>
    <row r="41" spans="1:11" ht="15" customHeight="1">
      <c r="A41" s="93"/>
      <c r="B41" s="85"/>
      <c r="C41" s="117"/>
      <c r="D41" s="118"/>
      <c r="E41" s="113">
        <f>IF(C$33&gt;0,(C41/C$33)*100,0)</f>
        <v>0</v>
      </c>
      <c r="F41" s="114">
        <f>IF(E$5&gt;0,(E41/#REF!)*100,0)</f>
        <v>0</v>
      </c>
      <c r="G41" s="93" t="s">
        <v>31</v>
      </c>
      <c r="H41" s="85"/>
      <c r="I41" s="117">
        <v>2049834000</v>
      </c>
      <c r="J41" s="86"/>
      <c r="K41" s="59">
        <f>IF(I$48&gt;0,(I41/I$48)*100,0)</f>
        <v>11.881388880673951</v>
      </c>
    </row>
    <row r="42" spans="1:11" ht="15" customHeight="1">
      <c r="A42" s="93"/>
      <c r="B42" s="85"/>
      <c r="C42" s="117"/>
      <c r="D42" s="118"/>
      <c r="E42" s="113">
        <f>IF(C$33&gt;0,(C42/C$33)*100,0)</f>
        <v>0</v>
      </c>
      <c r="F42" s="114">
        <f>IF(E$5&gt;0,(E42/#REF!)*100,0)</f>
        <v>0</v>
      </c>
      <c r="G42" s="93" t="s">
        <v>64</v>
      </c>
      <c r="H42" s="85"/>
      <c r="I42" s="117">
        <v>18112159</v>
      </c>
      <c r="J42" s="86"/>
      <c r="K42" s="59">
        <f>IF(I$48&gt;0,(I42/I$48)*100,0)</f>
        <v>0.1049829423004978</v>
      </c>
    </row>
    <row r="43" spans="1:11" ht="15" customHeight="1">
      <c r="A43" s="63"/>
      <c r="B43" s="28"/>
      <c r="C43" s="55"/>
      <c r="D43" s="56"/>
      <c r="E43" s="59"/>
      <c r="F43" s="60"/>
      <c r="G43" s="93" t="s">
        <v>68</v>
      </c>
      <c r="H43" s="85"/>
      <c r="I43" s="117">
        <v>1289289290</v>
      </c>
      <c r="J43" s="86"/>
      <c r="K43" s="59">
        <f>IF(I$48&gt;0,(I43/I$48)*100,0)</f>
        <v>7.473067299194964</v>
      </c>
    </row>
    <row r="44" spans="1:11" ht="30" customHeight="1">
      <c r="A44" s="93"/>
      <c r="B44" s="85"/>
      <c r="C44" s="117"/>
      <c r="D44" s="118"/>
      <c r="E44" s="113">
        <f>IF(C$33&gt;0,(C44/C$33)*100,0)</f>
        <v>0</v>
      </c>
      <c r="F44" s="114">
        <f>IF(E$5&gt;0,(E44/#REF!)*100,0)</f>
        <v>0</v>
      </c>
      <c r="G44" s="87" t="s">
        <v>65</v>
      </c>
      <c r="H44" s="76"/>
      <c r="I44" s="117">
        <v>-10697438</v>
      </c>
      <c r="J44" s="86"/>
      <c r="K44" s="59">
        <f>IF(I$48&gt;0,(I44/I$48)*100,0)+0.01</f>
        <v>-0.052005226230464996</v>
      </c>
    </row>
    <row r="45" spans="1:11" ht="15" customHeight="1">
      <c r="A45" s="63"/>
      <c r="B45" s="28"/>
      <c r="C45" s="55"/>
      <c r="D45" s="56"/>
      <c r="E45" s="59"/>
      <c r="F45" s="60"/>
      <c r="G45" s="75"/>
      <c r="H45" s="73"/>
      <c r="I45" s="55"/>
      <c r="J45" s="64"/>
      <c r="K45" s="59"/>
    </row>
    <row r="46" spans="1:11" ht="15" customHeight="1">
      <c r="A46" s="63"/>
      <c r="B46" s="28"/>
      <c r="C46" s="55"/>
      <c r="D46" s="56"/>
      <c r="E46" s="59"/>
      <c r="F46" s="60"/>
      <c r="G46" s="75"/>
      <c r="H46" s="73"/>
      <c r="I46" s="55"/>
      <c r="J46" s="64"/>
      <c r="K46" s="59"/>
    </row>
    <row r="47" spans="1:11" ht="15" customHeight="1">
      <c r="A47" s="63"/>
      <c r="B47" s="28"/>
      <c r="C47" s="55"/>
      <c r="D47" s="56"/>
      <c r="E47" s="59"/>
      <c r="F47" s="60"/>
      <c r="G47" s="75"/>
      <c r="H47" s="73"/>
      <c r="I47" s="55"/>
      <c r="J47" s="64"/>
      <c r="K47" s="59"/>
    </row>
    <row r="48" spans="1:12" s="5" customFormat="1" ht="15" customHeight="1" thickBot="1">
      <c r="A48" s="88" t="s">
        <v>32</v>
      </c>
      <c r="B48" s="89"/>
      <c r="C48" s="119">
        <f>SUM(C34:D47)</f>
        <v>17252477977</v>
      </c>
      <c r="D48" s="90"/>
      <c r="E48" s="119">
        <f>IF(C$33&gt;0,(C48/C$33)*100,0)</f>
        <v>100</v>
      </c>
      <c r="F48" s="90">
        <f>IF(E$5&gt;0,(E48/#REF!)*100,0)</f>
        <v>0</v>
      </c>
      <c r="G48" s="91" t="s">
        <v>33</v>
      </c>
      <c r="H48" s="92"/>
      <c r="I48" s="119">
        <f>I33+I40</f>
        <v>17252477977</v>
      </c>
      <c r="J48" s="120"/>
      <c r="K48" s="10">
        <f>IF(I$48&gt;0,(I48/I$48)*100,0)</f>
        <v>100</v>
      </c>
      <c r="L48" s="11"/>
    </row>
    <row r="49" spans="1:11" s="12" customFormat="1" ht="15" customHeight="1">
      <c r="A49" s="74"/>
      <c r="B49" s="164" t="s">
        <v>75</v>
      </c>
      <c r="C49" s="165"/>
      <c r="D49" s="165"/>
      <c r="E49" s="165"/>
      <c r="F49" s="165"/>
      <c r="G49" s="165"/>
      <c r="H49" s="165"/>
      <c r="I49" s="165"/>
      <c r="J49" s="165"/>
      <c r="K49" s="165"/>
    </row>
    <row r="50" spans="2:11" ht="16.5" customHeight="1">
      <c r="B50" s="121"/>
      <c r="C50" s="121"/>
      <c r="D50" s="121"/>
      <c r="E50" s="121"/>
      <c r="F50" s="121"/>
      <c r="G50" s="121"/>
      <c r="H50" s="121"/>
      <c r="I50" s="121"/>
      <c r="J50" s="121"/>
      <c r="K50" s="121"/>
    </row>
    <row r="51" spans="2:11" ht="16.5" customHeight="1">
      <c r="B51" s="121"/>
      <c r="C51" s="121"/>
      <c r="D51" s="121"/>
      <c r="E51" s="121"/>
      <c r="F51" s="121"/>
      <c r="G51" s="121"/>
      <c r="H51" s="121"/>
      <c r="I51" s="121"/>
      <c r="J51" s="121"/>
      <c r="K51" s="121"/>
    </row>
  </sheetData>
  <sheetProtection/>
  <mergeCells count="167">
    <mergeCell ref="A4:C5"/>
    <mergeCell ref="D4:E5"/>
    <mergeCell ref="F4:G5"/>
    <mergeCell ref="H4:K4"/>
    <mergeCell ref="H5:I5"/>
    <mergeCell ref="J5:K5"/>
    <mergeCell ref="B1:K1"/>
    <mergeCell ref="B2:K2"/>
    <mergeCell ref="C3:H3"/>
    <mergeCell ref="I3:K3"/>
    <mergeCell ref="J6:K6"/>
    <mergeCell ref="B7:C7"/>
    <mergeCell ref="D7:E7"/>
    <mergeCell ref="F7:G7"/>
    <mergeCell ref="H7:I7"/>
    <mergeCell ref="J7:K7"/>
    <mergeCell ref="A6:C6"/>
    <mergeCell ref="D6:E6"/>
    <mergeCell ref="F6:G6"/>
    <mergeCell ref="H6:I6"/>
    <mergeCell ref="J8:K8"/>
    <mergeCell ref="D9:E9"/>
    <mergeCell ref="F9:G9"/>
    <mergeCell ref="H9:I9"/>
    <mergeCell ref="J9:K9"/>
    <mergeCell ref="B8:C8"/>
    <mergeCell ref="D8:E8"/>
    <mergeCell ref="F8:G8"/>
    <mergeCell ref="H8:I8"/>
    <mergeCell ref="J13:K13"/>
    <mergeCell ref="A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6:K16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A16:C16"/>
    <mergeCell ref="D16:E16"/>
    <mergeCell ref="F16:G16"/>
    <mergeCell ref="H16:I16"/>
    <mergeCell ref="D15:E15"/>
    <mergeCell ref="F15:G15"/>
    <mergeCell ref="H15:I15"/>
    <mergeCell ref="J15:K15"/>
    <mergeCell ref="J20:K20"/>
    <mergeCell ref="D17:E17"/>
    <mergeCell ref="F17:G17"/>
    <mergeCell ref="H17:I17"/>
    <mergeCell ref="J17:K17"/>
    <mergeCell ref="D18:E18"/>
    <mergeCell ref="F18:G18"/>
    <mergeCell ref="H18:I18"/>
    <mergeCell ref="J18:K18"/>
    <mergeCell ref="J22:K22"/>
    <mergeCell ref="A19:C19"/>
    <mergeCell ref="D19:E19"/>
    <mergeCell ref="F19:G19"/>
    <mergeCell ref="H19:I19"/>
    <mergeCell ref="J19:K19"/>
    <mergeCell ref="A20:C20"/>
    <mergeCell ref="D20:E20"/>
    <mergeCell ref="F20:G20"/>
    <mergeCell ref="H20:I20"/>
    <mergeCell ref="J23:K23"/>
    <mergeCell ref="A21:C21"/>
    <mergeCell ref="D21:E21"/>
    <mergeCell ref="F21:G21"/>
    <mergeCell ref="H21:I21"/>
    <mergeCell ref="J21:K21"/>
    <mergeCell ref="B22:C22"/>
    <mergeCell ref="D22:E22"/>
    <mergeCell ref="F22:G22"/>
    <mergeCell ref="H22:I22"/>
    <mergeCell ref="B23:C23"/>
    <mergeCell ref="D23:E23"/>
    <mergeCell ref="F23:G23"/>
    <mergeCell ref="H23:I23"/>
    <mergeCell ref="I32:J32"/>
    <mergeCell ref="A24:C24"/>
    <mergeCell ref="D24:E24"/>
    <mergeCell ref="F24:G24"/>
    <mergeCell ref="H24:I24"/>
    <mergeCell ref="J24:K24"/>
    <mergeCell ref="A32:B32"/>
    <mergeCell ref="C32:D32"/>
    <mergeCell ref="E32:F32"/>
    <mergeCell ref="G32:H32"/>
    <mergeCell ref="B29:K29"/>
    <mergeCell ref="B30:K30"/>
    <mergeCell ref="C31:H31"/>
    <mergeCell ref="I31:K31"/>
    <mergeCell ref="I33:J33"/>
    <mergeCell ref="A34:B34"/>
    <mergeCell ref="C34:D34"/>
    <mergeCell ref="E34:F34"/>
    <mergeCell ref="G34:H34"/>
    <mergeCell ref="I34:J34"/>
    <mergeCell ref="A33:B33"/>
    <mergeCell ref="C33:D33"/>
    <mergeCell ref="E33:F33"/>
    <mergeCell ref="G33:H33"/>
    <mergeCell ref="I35:J35"/>
    <mergeCell ref="A36:B36"/>
    <mergeCell ref="C36:D36"/>
    <mergeCell ref="E36:F36"/>
    <mergeCell ref="G36:H36"/>
    <mergeCell ref="I36:J36"/>
    <mergeCell ref="A35:B35"/>
    <mergeCell ref="C35:D35"/>
    <mergeCell ref="E35:F35"/>
    <mergeCell ref="G35:H35"/>
    <mergeCell ref="A37:B37"/>
    <mergeCell ref="C37:D37"/>
    <mergeCell ref="E37:F37"/>
    <mergeCell ref="A39:B39"/>
    <mergeCell ref="C39:D39"/>
    <mergeCell ref="E39:F39"/>
    <mergeCell ref="G39:H39"/>
    <mergeCell ref="I39:J39"/>
    <mergeCell ref="A40:B40"/>
    <mergeCell ref="C40:D40"/>
    <mergeCell ref="E40:F40"/>
    <mergeCell ref="G40:H40"/>
    <mergeCell ref="I40:J40"/>
    <mergeCell ref="I41:J41"/>
    <mergeCell ref="A42:B42"/>
    <mergeCell ref="C42:D42"/>
    <mergeCell ref="E42:F42"/>
    <mergeCell ref="G42:H42"/>
    <mergeCell ref="I42:J42"/>
    <mergeCell ref="A41:B41"/>
    <mergeCell ref="C41:D41"/>
    <mergeCell ref="E41:F41"/>
    <mergeCell ref="G41:H41"/>
    <mergeCell ref="G43:H43"/>
    <mergeCell ref="I43:J43"/>
    <mergeCell ref="A44:B44"/>
    <mergeCell ref="C44:D44"/>
    <mergeCell ref="E44:F44"/>
    <mergeCell ref="G44:H44"/>
    <mergeCell ref="I44:J44"/>
    <mergeCell ref="I48:J48"/>
    <mergeCell ref="B49:K49"/>
    <mergeCell ref="B50:K50"/>
    <mergeCell ref="B51:K51"/>
    <mergeCell ref="A48:B48"/>
    <mergeCell ref="C48:D48"/>
    <mergeCell ref="E48:F48"/>
    <mergeCell ref="G48:H48"/>
    <mergeCell ref="B14:C14"/>
    <mergeCell ref="H14:I14"/>
    <mergeCell ref="J14:K14"/>
    <mergeCell ref="F14:G14"/>
    <mergeCell ref="D14:E14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王清香</dc:creator>
  <cp:keywords/>
  <dc:description/>
  <cp:lastModifiedBy>user</cp:lastModifiedBy>
  <cp:lastPrinted>2018-04-20T06:40:18Z</cp:lastPrinted>
  <dcterms:created xsi:type="dcterms:W3CDTF">2011-04-19T02:39:36Z</dcterms:created>
  <dcterms:modified xsi:type="dcterms:W3CDTF">2018-04-20T06:40:35Z</dcterms:modified>
  <cp:category/>
  <cp:version/>
  <cp:contentType/>
  <cp:contentStatus/>
</cp:coreProperties>
</file>