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'現流表及平衡表'!$A$1:$K$45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<sst xmlns="http://schemas.openxmlformats.org/spreadsheetml/2006/main" count="82" uniqueCount="68">
  <si>
    <t>單位：新臺幣元</t>
  </si>
  <si>
    <t>％</t>
  </si>
  <si>
    <t>金　　　　額</t>
  </si>
  <si>
    <t>項目</t>
  </si>
  <si>
    <t>本年度決算數</t>
  </si>
  <si>
    <t>本年度
決算數</t>
  </si>
  <si>
    <t>總支出</t>
  </si>
  <si>
    <t>科目</t>
  </si>
  <si>
    <t>金額</t>
  </si>
  <si>
    <t>總收入</t>
  </si>
  <si>
    <t>賸餘之部</t>
  </si>
  <si>
    <t>前期未分配賸餘</t>
  </si>
  <si>
    <t>分配之部</t>
  </si>
  <si>
    <t>未分配賸餘</t>
  </si>
  <si>
    <t>期初現金及約當現金</t>
  </si>
  <si>
    <t>％</t>
  </si>
  <si>
    <t>流動負債</t>
  </si>
  <si>
    <t>本年度決算數</t>
  </si>
  <si>
    <t>金額</t>
  </si>
  <si>
    <t>本年度預算數</t>
  </si>
  <si>
    <t>研究發展業務計畫</t>
  </si>
  <si>
    <t>管理及總務計畫</t>
  </si>
  <si>
    <t>本期賸餘</t>
  </si>
  <si>
    <t>基金</t>
  </si>
  <si>
    <t>收取利息</t>
  </si>
  <si>
    <t>本期賸餘（短絀）</t>
  </si>
  <si>
    <t>項目</t>
  </si>
  <si>
    <t>本年度
預算數</t>
  </si>
  <si>
    <t>業務活動之現金流量</t>
  </si>
  <si>
    <t>利息股利之調整</t>
  </si>
  <si>
    <t>調整非現金項目</t>
  </si>
  <si>
    <t>減少無形資產及其他資產</t>
  </si>
  <si>
    <t>期末現金及約當現金</t>
  </si>
  <si>
    <t>金融研究發展基金平衡表</t>
  </si>
  <si>
    <t>科　　　　目</t>
  </si>
  <si>
    <t>金　　　　額</t>
  </si>
  <si>
    <t>科     　　目</t>
  </si>
  <si>
    <t>％</t>
  </si>
  <si>
    <t>資　產</t>
  </si>
  <si>
    <t>負　債</t>
  </si>
  <si>
    <t>流動資產</t>
  </si>
  <si>
    <t>淨值</t>
  </si>
  <si>
    <t>累積餘絀</t>
  </si>
  <si>
    <t>合                 計</t>
  </si>
  <si>
    <t>合 　　計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</si>
  <si>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</si>
  <si>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</si>
  <si>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本期賸餘（短絀）</t>
  </si>
  <si>
    <t xml:space="preserve">  業務活動之淨現金流入（流出）</t>
  </si>
  <si>
    <t>現金及約當現金之淨增（淨減）</t>
  </si>
  <si>
    <t>比較增減</t>
  </si>
  <si>
    <t>金融研究發展基金餘絀撥補表</t>
  </si>
  <si>
    <t>金融研究發展基金收支餘絀表</t>
  </si>
  <si>
    <t>金融研究發展基金現金流量表</t>
  </si>
  <si>
    <r>
      <t>比較增減</t>
    </r>
  </si>
  <si>
    <t>收取股利</t>
  </si>
  <si>
    <t>支付利息</t>
  </si>
  <si>
    <t>投資活動之現金流量</t>
  </si>
  <si>
    <t>增加不動產、廠房及設備及礦產資源</t>
  </si>
  <si>
    <t xml:space="preserve">  投資活動之淨現金流入（流出）</t>
  </si>
  <si>
    <t>未計利息股利之本期賸餘（短絀）</t>
  </si>
  <si>
    <t>未計利息股利之現金流入（流出）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</si>
  <si>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</si>
  <si>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</si>
  <si>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t>財務收入</t>
  </si>
  <si>
    <t>其他業務外收入</t>
  </si>
  <si>
    <r>
      <rPr>
        <sz val="10"/>
        <color indexed="8"/>
        <rFont val="細明體"/>
        <family val="3"/>
      </rPr>
      <t>註：依據金融監督管理委員會</t>
    </r>
    <r>
      <rPr>
        <sz val="10"/>
        <color indexed="8"/>
        <rFont val="Times New Roman"/>
        <family val="1"/>
      </rPr>
      <t>107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細明體"/>
        <family val="3"/>
      </rPr>
      <t>日金管銀法字第</t>
    </r>
    <r>
      <rPr>
        <sz val="10"/>
        <color indexed="8"/>
        <rFont val="Times New Roman"/>
        <family val="1"/>
      </rPr>
      <t>10702228851</t>
    </r>
    <r>
      <rPr>
        <sz val="10"/>
        <color indexed="8"/>
        <rFont val="細明體"/>
        <family val="3"/>
      </rPr>
      <t>號函，本基金於</t>
    </r>
    <r>
      <rPr>
        <sz val="10"/>
        <color indexed="8"/>
        <rFont val="Times New Roman"/>
        <family val="1"/>
      </rPr>
      <t>108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日裁撤，除未結債權債</t>
    </r>
  </si>
  <si>
    <r>
      <t xml:space="preserve">        </t>
    </r>
    <r>
      <rPr>
        <sz val="10"/>
        <color indexed="8"/>
        <rFont val="細明體"/>
        <family val="3"/>
      </rPr>
      <t>務由金融監督管理委員會銀行局代為處理外，其餘存權益解繳國庫。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</si>
</sst>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_ "/>
    <numFmt numFmtId="183" formatCode="_(* #,##0.0_);_(&quot;  &quot;* #,##0.0_);_(* &quot;&quot;_);_(@_)"/>
    <numFmt numFmtId="184" formatCode="0.00_ "/>
  </numFmts>
  <fonts count="34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181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181" fontId="11" fillId="0" borderId="15" xfId="0" applyNumberFormat="1" applyFont="1" applyBorder="1" applyAlignment="1" applyProtection="1">
      <alignment horizontal="left" vertical="center" wrapText="1"/>
      <protection locked="0"/>
    </xf>
    <xf numFmtId="181" fontId="11" fillId="0" borderId="15" xfId="0" applyNumberFormat="1" applyFont="1" applyBorder="1" applyAlignment="1" applyProtection="1">
      <alignment horizontal="center" vertical="center" wrapText="1"/>
      <protection/>
    </xf>
    <xf numFmtId="181" fontId="11" fillId="0" borderId="15" xfId="0" applyNumberFormat="1" applyFont="1" applyBorder="1" applyAlignment="1" applyProtection="1">
      <alignment horizontal="center" vertical="center" wrapText="1"/>
      <protection locked="0"/>
    </xf>
    <xf numFmtId="181" fontId="11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178" fontId="11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vertical="center" wrapText="1"/>
      <protection/>
    </xf>
    <xf numFmtId="181" fontId="8" fillId="0" borderId="16" xfId="0" applyNumberFormat="1" applyFont="1" applyBorder="1" applyAlignment="1" applyProtection="1">
      <alignment horizontal="right" vertical="center" wrapText="1"/>
      <protection/>
    </xf>
    <xf numFmtId="178" fontId="8" fillId="0" borderId="17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181" fontId="11" fillId="0" borderId="15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181" fontId="11" fillId="0" borderId="15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178" fontId="11" fillId="0" borderId="11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181" fontId="11" fillId="0" borderId="15" xfId="0" applyNumberFormat="1" applyFont="1" applyBorder="1" applyAlignment="1" applyProtection="1">
      <alignment horizontal="right" vertical="center" wrapText="1"/>
      <protection locked="0"/>
    </xf>
    <xf numFmtId="181" fontId="8" fillId="0" borderId="15" xfId="0" applyNumberFormat="1" applyFont="1" applyBorder="1" applyAlignment="1" applyProtection="1">
      <alignment horizontal="right" vertical="center" wrapText="1"/>
      <protection/>
    </xf>
    <xf numFmtId="181" fontId="8" fillId="0" borderId="18" xfId="0" applyNumberFormat="1" applyFont="1" applyBorder="1" applyAlignment="1" applyProtection="1">
      <alignment horizontal="right" vertical="center" wrapText="1"/>
      <protection/>
    </xf>
    <xf numFmtId="181" fontId="11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1" xfId="0" applyNumberFormat="1" applyFont="1" applyBorder="1" applyAlignment="1" applyProtection="1">
      <alignment horizontal="right" vertical="center" wrapText="1"/>
      <protection/>
    </xf>
    <xf numFmtId="43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81" fontId="11" fillId="0" borderId="11" xfId="0" applyNumberFormat="1" applyFont="1" applyBorder="1" applyAlignment="1" applyProtection="1">
      <alignment horizontal="right" vertical="center" wrapText="1"/>
      <protection locked="0"/>
    </xf>
    <xf numFmtId="181" fontId="11" fillId="0" borderId="10" xfId="0" applyNumberFormat="1" applyFont="1" applyBorder="1" applyAlignment="1" applyProtection="1">
      <alignment horizontal="right" vertical="center" wrapText="1"/>
      <protection locked="0"/>
    </xf>
    <xf numFmtId="181" fontId="11" fillId="0" borderId="10" xfId="0" applyNumberFormat="1" applyFont="1" applyBorder="1" applyAlignment="1" applyProtection="1">
      <alignment horizontal="right" vertical="center" wrapText="1"/>
      <protection/>
    </xf>
    <xf numFmtId="181" fontId="11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 wrapText="1"/>
      <protection/>
    </xf>
    <xf numFmtId="43" fontId="11" fillId="0" borderId="18" xfId="33" applyFont="1" applyBorder="1" applyAlignment="1" applyProtection="1">
      <alignment horizontal="right" vertical="center"/>
      <protection/>
    </xf>
    <xf numFmtId="43" fontId="11" fillId="0" borderId="11" xfId="33" applyFont="1" applyBorder="1" applyAlignment="1" applyProtection="1">
      <alignment horizontal="right" vertical="center"/>
      <protection/>
    </xf>
    <xf numFmtId="181" fontId="8" fillId="0" borderId="17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2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81" fontId="8" fillId="0" borderId="17" xfId="0" applyNumberFormat="1" applyFont="1" applyBorder="1" applyAlignment="1" applyProtection="1">
      <alignment horizontal="right" vertical="center" wrapText="1"/>
      <protection/>
    </xf>
    <xf numFmtId="181" fontId="8" fillId="0" borderId="19" xfId="0" applyNumberFormat="1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 horizontal="distributed" vertical="center" indent="1"/>
      <protection/>
    </xf>
    <xf numFmtId="0" fontId="7" fillId="0" borderId="19" xfId="0" applyFont="1" applyBorder="1" applyAlignment="1" applyProtection="1">
      <alignment horizontal="distributed" vertical="center" indent="1"/>
      <protection/>
    </xf>
    <xf numFmtId="181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distributed" vertical="center" wrapText="1"/>
      <protection/>
    </xf>
    <xf numFmtId="0" fontId="6" fillId="0" borderId="25" xfId="0" applyFont="1" applyBorder="1" applyAlignment="1" applyProtection="1">
      <alignment horizontal="distributed" vertical="center" wrapText="1"/>
      <protection/>
    </xf>
    <xf numFmtId="0" fontId="6" fillId="0" borderId="26" xfId="0" applyFont="1" applyBorder="1" applyAlignment="1" applyProtection="1">
      <alignment horizontal="distributed" vertical="center" wrapText="1"/>
      <protection/>
    </xf>
    <xf numFmtId="0" fontId="6" fillId="0" borderId="27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81" fontId="11" fillId="0" borderId="10" xfId="0" applyNumberFormat="1" applyFont="1" applyBorder="1" applyAlignment="1" applyProtection="1">
      <alignment horizontal="right" vertical="center"/>
      <protection locked="0"/>
    </xf>
    <xf numFmtId="181" fontId="11" fillId="0" borderId="11" xfId="0" applyNumberFormat="1" applyFont="1" applyBorder="1" applyAlignment="1" applyProtection="1">
      <alignment horizontal="right"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 locked="0"/>
    </xf>
    <xf numFmtId="181" fontId="11" fillId="0" borderId="0" xfId="0" applyNumberFormat="1" applyFont="1" applyFill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11" fillId="0" borderId="11" xfId="0" applyNumberFormat="1" applyFont="1" applyBorder="1" applyAlignment="1" applyProtection="1">
      <alignment horizontal="right" vertical="center" wrapText="1"/>
      <protection locked="0"/>
    </xf>
    <xf numFmtId="181" fontId="11" fillId="0" borderId="10" xfId="0" applyNumberFormat="1" applyFont="1" applyBorder="1" applyAlignment="1" applyProtection="1">
      <alignment horizontal="right" vertical="center" wrapText="1"/>
      <protection locked="0"/>
    </xf>
    <xf numFmtId="181" fontId="11" fillId="0" borderId="11" xfId="0" applyNumberFormat="1" applyFont="1" applyBorder="1" applyAlignment="1" applyProtection="1">
      <alignment horizontal="right" vertical="center" wrapText="1"/>
      <protection/>
    </xf>
    <xf numFmtId="181" fontId="11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181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81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81" fontId="11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distributed" vertical="center" indent="1"/>
      <protection locked="0"/>
    </xf>
    <xf numFmtId="0" fontId="7" fillId="0" borderId="10" xfId="0" applyFont="1" applyBorder="1" applyAlignment="1" applyProtection="1">
      <alignment horizontal="distributed" vertical="center" indent="1"/>
      <protection locked="0"/>
    </xf>
    <xf numFmtId="181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81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7" fillId="0" borderId="23" xfId="0" applyFont="1" applyBorder="1" applyAlignment="1" applyProtection="1">
      <alignment horizontal="distributed" vertical="center" indent="1"/>
      <protection/>
    </xf>
    <xf numFmtId="181" fontId="8" fillId="0" borderId="18" xfId="0" applyNumberFormat="1" applyFont="1" applyBorder="1" applyAlignment="1" applyProtection="1">
      <alignment horizontal="right" vertical="center" wrapText="1"/>
      <protection/>
    </xf>
    <xf numFmtId="181" fontId="8" fillId="0" borderId="23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181" fontId="8" fillId="0" borderId="2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178" fontId="8" fillId="0" borderId="17" xfId="0" applyNumberFormat="1" applyFont="1" applyBorder="1" applyAlignment="1" applyProtection="1">
      <alignment horizontal="right" vertical="center" wrapText="1"/>
      <protection/>
    </xf>
    <xf numFmtId="178" fontId="8" fillId="0" borderId="2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178" fontId="8" fillId="0" borderId="11" xfId="0" applyNumberFormat="1" applyFont="1" applyBorder="1" applyAlignment="1" applyProtection="1">
      <alignment horizontal="right" vertical="center" wrapText="1"/>
      <protection/>
    </xf>
    <xf numFmtId="178" fontId="8" fillId="0" borderId="0" xfId="0" applyNumberFormat="1" applyFont="1" applyBorder="1" applyAlignment="1" applyProtection="1">
      <alignment horizontal="right" vertical="center" wrapText="1"/>
      <protection/>
    </xf>
    <xf numFmtId="181" fontId="8" fillId="0" borderId="11" xfId="0" applyNumberFormat="1" applyFont="1" applyBorder="1" applyAlignment="1" applyProtection="1">
      <alignment horizontal="right" vertical="center" wrapText="1"/>
      <protection locked="0"/>
    </xf>
    <xf numFmtId="181" fontId="8" fillId="0" borderId="10" xfId="0" applyNumberFormat="1" applyFont="1" applyBorder="1" applyAlignment="1" applyProtection="1">
      <alignment horizontal="right" vertical="center" wrapText="1"/>
      <protection locked="0"/>
    </xf>
    <xf numFmtId="178" fontId="11" fillId="0" borderId="11" xfId="0" applyNumberFormat="1" applyFont="1" applyBorder="1" applyAlignment="1" applyProtection="1">
      <alignment horizontal="right" vertical="center" wrapText="1"/>
      <protection/>
    </xf>
    <xf numFmtId="178" fontId="11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3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0" fillId="0" borderId="28" xfId="0" applyFont="1" applyBorder="1" applyAlignment="1">
      <alignment vertical="center"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6.5"/>
  <cols>
    <col min="1" max="1" width="1.4921875" style="22" customWidth="1"/>
    <col min="2" max="2" width="19.00390625" style="22" customWidth="1"/>
    <col min="3" max="3" width="13.00390625" style="22" customWidth="1"/>
    <col min="4" max="4" width="8.25390625" style="22" customWidth="1"/>
    <col min="5" max="5" width="14.625" style="22" customWidth="1"/>
    <col min="6" max="6" width="8.00390625" style="22" customWidth="1"/>
    <col min="7" max="7" width="14.625" style="22" customWidth="1"/>
    <col min="8" max="8" width="8.50390625" style="22" customWidth="1"/>
    <col min="9" max="16384" width="9.00390625" style="22" customWidth="1"/>
  </cols>
  <sheetData>
    <row r="1" spans="1:8" s="10" customFormat="1" ht="27" customHeight="1">
      <c r="A1" s="83" t="s">
        <v>52</v>
      </c>
      <c r="B1" s="83"/>
      <c r="C1" s="83"/>
      <c r="D1" s="83"/>
      <c r="E1" s="83"/>
      <c r="F1" s="83"/>
      <c r="G1" s="83"/>
      <c r="H1" s="83"/>
    </row>
    <row r="2" spans="2:8" s="10" customFormat="1" ht="17.25" customHeight="1">
      <c r="B2" s="60"/>
      <c r="C2" s="60"/>
      <c r="D2" s="60"/>
      <c r="E2" s="60"/>
      <c r="F2" s="60"/>
      <c r="G2" s="60"/>
      <c r="H2" s="60"/>
    </row>
    <row r="3" spans="1:8" s="12" customFormat="1" ht="20.25" customHeight="1" thickBot="1">
      <c r="A3" s="10"/>
      <c r="B3" s="11"/>
      <c r="C3" s="62" t="s">
        <v>63</v>
      </c>
      <c r="D3" s="62"/>
      <c r="E3" s="62"/>
      <c r="F3" s="62"/>
      <c r="G3" s="62"/>
      <c r="H3" s="62"/>
    </row>
    <row r="4" spans="1:8" s="12" customFormat="1" ht="18.75" customHeight="1">
      <c r="A4" s="77" t="s">
        <v>7</v>
      </c>
      <c r="B4" s="78"/>
      <c r="C4" s="73" t="s">
        <v>19</v>
      </c>
      <c r="D4" s="73"/>
      <c r="E4" s="73" t="s">
        <v>17</v>
      </c>
      <c r="F4" s="73"/>
      <c r="G4" s="73" t="s">
        <v>50</v>
      </c>
      <c r="H4" s="61"/>
    </row>
    <row r="5" spans="1:8" s="12" customFormat="1" ht="18.75" customHeight="1">
      <c r="A5" s="79"/>
      <c r="B5" s="80"/>
      <c r="C5" s="13" t="s">
        <v>8</v>
      </c>
      <c r="D5" s="14" t="s">
        <v>1</v>
      </c>
      <c r="E5" s="13" t="s">
        <v>18</v>
      </c>
      <c r="F5" s="14" t="s">
        <v>1</v>
      </c>
      <c r="G5" s="13" t="s">
        <v>8</v>
      </c>
      <c r="H5" s="15" t="s">
        <v>1</v>
      </c>
    </row>
    <row r="6" spans="1:8" s="12" customFormat="1" ht="17.25" customHeight="1">
      <c r="A6" s="63" t="s">
        <v>9</v>
      </c>
      <c r="B6" s="64"/>
      <c r="C6" s="37">
        <f>C7</f>
        <v>7302000</v>
      </c>
      <c r="D6" s="37">
        <f aca="true" t="shared" si="0" ref="D6:D13">C6/C$6*100</f>
        <v>100</v>
      </c>
      <c r="E6" s="37">
        <f>SUM(E7:E9)</f>
        <v>38311999</v>
      </c>
      <c r="F6" s="37">
        <f aca="true" t="shared" si="1" ref="F6:F13">E6/E$6*100</f>
        <v>100</v>
      </c>
      <c r="G6" s="37">
        <f>SUM(G7:G9)</f>
        <v>31009999</v>
      </c>
      <c r="H6" s="38">
        <f aca="true" t="shared" si="2" ref="H6:H13">IF(C6=0,0,ABS(G6/C6*100))</f>
        <v>424.67815666940567</v>
      </c>
    </row>
    <row r="7" spans="1:8" ht="17.25" customHeight="1">
      <c r="A7" s="16"/>
      <c r="B7" s="17" t="s">
        <v>64</v>
      </c>
      <c r="C7" s="36">
        <v>7302000</v>
      </c>
      <c r="D7" s="21">
        <f t="shared" si="0"/>
        <v>100</v>
      </c>
      <c r="E7" s="36">
        <f>9114960+29195000</f>
        <v>38309960</v>
      </c>
      <c r="F7" s="21">
        <f t="shared" si="1"/>
        <v>99.99467790756624</v>
      </c>
      <c r="G7" s="36">
        <f>E7-C7</f>
        <v>31007960</v>
      </c>
      <c r="H7" s="39">
        <f t="shared" si="2"/>
        <v>424.650232812928</v>
      </c>
    </row>
    <row r="8" spans="1:8" ht="17.25" customHeight="1" hidden="1">
      <c r="A8" s="16"/>
      <c r="B8" s="17"/>
      <c r="C8" s="36"/>
      <c r="D8" s="21"/>
      <c r="E8" s="36"/>
      <c r="F8" s="21"/>
      <c r="G8" s="36"/>
      <c r="H8" s="39"/>
    </row>
    <row r="9" spans="1:8" ht="17.25" customHeight="1">
      <c r="A9" s="16"/>
      <c r="B9" s="17" t="s">
        <v>65</v>
      </c>
      <c r="C9" s="36"/>
      <c r="D9" s="21">
        <f t="shared" si="0"/>
        <v>0</v>
      </c>
      <c r="E9" s="36">
        <v>2039</v>
      </c>
      <c r="F9" s="21">
        <f>E9/E$6*100</f>
        <v>0.0053220924337568495</v>
      </c>
      <c r="G9" s="36">
        <f>E9-C9</f>
        <v>2039</v>
      </c>
      <c r="H9" s="39">
        <f t="shared" si="2"/>
        <v>0</v>
      </c>
    </row>
    <row r="10" spans="1:8" s="12" customFormat="1" ht="17.25" customHeight="1">
      <c r="A10" s="81" t="s">
        <v>6</v>
      </c>
      <c r="B10" s="82"/>
      <c r="C10" s="37">
        <f>C11+C12</f>
        <v>6569000</v>
      </c>
      <c r="D10" s="37">
        <f t="shared" si="0"/>
        <v>89.96165434127636</v>
      </c>
      <c r="E10" s="37">
        <f>E11+E12</f>
        <v>3485892</v>
      </c>
      <c r="F10" s="37">
        <f t="shared" si="1"/>
        <v>9.098695163361223</v>
      </c>
      <c r="G10" s="37">
        <f>G11+G12</f>
        <v>-3083108</v>
      </c>
      <c r="H10" s="40">
        <f t="shared" si="2"/>
        <v>46.93420611965291</v>
      </c>
    </row>
    <row r="11" spans="1:8" ht="17.25" customHeight="1">
      <c r="A11" s="16"/>
      <c r="B11" s="2" t="s">
        <v>20</v>
      </c>
      <c r="C11" s="36">
        <v>4841000</v>
      </c>
      <c r="D11" s="21">
        <f t="shared" si="0"/>
        <v>66.29690495754588</v>
      </c>
      <c r="E11" s="36">
        <v>2099055</v>
      </c>
      <c r="F11" s="21">
        <f>E11/E$6*100</f>
        <v>5.478844891387682</v>
      </c>
      <c r="G11" s="36">
        <f>E11-C11</f>
        <v>-2741945</v>
      </c>
      <c r="H11" s="39">
        <f t="shared" si="2"/>
        <v>56.640053707911584</v>
      </c>
    </row>
    <row r="12" spans="1:8" ht="17.25" customHeight="1">
      <c r="A12" s="16"/>
      <c r="B12" s="2" t="s">
        <v>21</v>
      </c>
      <c r="C12" s="36">
        <v>1728000</v>
      </c>
      <c r="D12" s="21">
        <f t="shared" si="0"/>
        <v>23.664749383730484</v>
      </c>
      <c r="E12" s="36">
        <v>1386837</v>
      </c>
      <c r="F12" s="21">
        <f t="shared" si="1"/>
        <v>3.61985027197354</v>
      </c>
      <c r="G12" s="36">
        <f>E12-C12</f>
        <v>-341163</v>
      </c>
      <c r="H12" s="39">
        <f t="shared" si="2"/>
        <v>19.74322916666667</v>
      </c>
    </row>
    <row r="13" spans="1:8" s="12" customFormat="1" ht="17.25" customHeight="1">
      <c r="A13" s="81" t="s">
        <v>25</v>
      </c>
      <c r="B13" s="82"/>
      <c r="C13" s="37">
        <f>C6-C10</f>
        <v>733000</v>
      </c>
      <c r="D13" s="37">
        <f t="shared" si="0"/>
        <v>10.038345658723639</v>
      </c>
      <c r="E13" s="37">
        <f>E6-E10</f>
        <v>34826107</v>
      </c>
      <c r="F13" s="37">
        <f t="shared" si="1"/>
        <v>90.90130483663877</v>
      </c>
      <c r="G13" s="37">
        <f>G6-G10</f>
        <v>34093107</v>
      </c>
      <c r="H13" s="40">
        <f t="shared" si="2"/>
        <v>4651.174215552524</v>
      </c>
    </row>
    <row r="14" spans="1:8" ht="17.25" customHeight="1">
      <c r="A14" s="16"/>
      <c r="B14" s="17"/>
      <c r="C14" s="18"/>
      <c r="D14" s="19"/>
      <c r="E14" s="20"/>
      <c r="F14" s="19"/>
      <c r="G14" s="21"/>
      <c r="H14" s="23"/>
    </row>
    <row r="15" spans="1:8" ht="17.25" customHeight="1">
      <c r="A15" s="16"/>
      <c r="B15" s="17"/>
      <c r="C15" s="18"/>
      <c r="D15" s="19"/>
      <c r="E15" s="20"/>
      <c r="F15" s="19"/>
      <c r="G15" s="21"/>
      <c r="H15" s="23"/>
    </row>
    <row r="16" spans="1:8" ht="17.25" customHeight="1">
      <c r="A16" s="16"/>
      <c r="B16" s="17"/>
      <c r="C16" s="18"/>
      <c r="D16" s="19"/>
      <c r="E16" s="20"/>
      <c r="F16" s="19"/>
      <c r="G16" s="21"/>
      <c r="H16" s="23"/>
    </row>
    <row r="17" spans="1:8" ht="17.25" customHeight="1">
      <c r="A17" s="16"/>
      <c r="B17" s="17"/>
      <c r="C17" s="18"/>
      <c r="D17" s="19">
        <v>0</v>
      </c>
      <c r="E17" s="20"/>
      <c r="F17" s="19">
        <v>0</v>
      </c>
      <c r="G17" s="21">
        <v>0</v>
      </c>
      <c r="H17" s="23">
        <v>0</v>
      </c>
    </row>
    <row r="18" spans="1:8" ht="17.25" customHeight="1">
      <c r="A18" s="16"/>
      <c r="B18" s="17"/>
      <c r="C18" s="18"/>
      <c r="D18" s="19"/>
      <c r="E18" s="20"/>
      <c r="F18" s="19"/>
      <c r="G18" s="21"/>
      <c r="H18" s="23"/>
    </row>
    <row r="19" spans="1:8" ht="17.25" customHeight="1">
      <c r="A19" s="16"/>
      <c r="B19" s="17"/>
      <c r="C19" s="18"/>
      <c r="D19" s="19"/>
      <c r="E19" s="20"/>
      <c r="F19" s="19"/>
      <c r="G19" s="21"/>
      <c r="H19" s="23"/>
    </row>
    <row r="20" spans="1:8" ht="17.25" customHeight="1">
      <c r="A20" s="16"/>
      <c r="B20" s="17"/>
      <c r="C20" s="18"/>
      <c r="D20" s="19">
        <v>0</v>
      </c>
      <c r="E20" s="20"/>
      <c r="F20" s="19">
        <v>0</v>
      </c>
      <c r="G20" s="21">
        <v>0</v>
      </c>
      <c r="H20" s="23">
        <v>0</v>
      </c>
    </row>
    <row r="21" spans="1:8" ht="17.25" customHeight="1">
      <c r="A21" s="16"/>
      <c r="B21" s="17"/>
      <c r="C21" s="18"/>
      <c r="D21" s="19"/>
      <c r="E21" s="20"/>
      <c r="F21" s="19"/>
      <c r="G21" s="21"/>
      <c r="H21" s="23"/>
    </row>
    <row r="22" spans="1:8" ht="17.25" customHeight="1">
      <c r="A22" s="16"/>
      <c r="B22" s="17"/>
      <c r="C22" s="18"/>
      <c r="D22" s="19"/>
      <c r="E22" s="20"/>
      <c r="F22" s="19"/>
      <c r="G22" s="21"/>
      <c r="H22" s="23"/>
    </row>
    <row r="23" spans="1:8" s="12" customFormat="1" ht="17.25" customHeight="1" thickBot="1">
      <c r="A23" s="75"/>
      <c r="B23" s="76"/>
      <c r="C23" s="24"/>
      <c r="D23" s="24"/>
      <c r="E23" s="24"/>
      <c r="F23" s="24"/>
      <c r="G23" s="25"/>
      <c r="H23" s="26"/>
    </row>
    <row r="24" spans="1:8" ht="15" customHeight="1">
      <c r="A24" s="12"/>
      <c r="B24" s="72"/>
      <c r="C24" s="72"/>
      <c r="D24" s="72"/>
      <c r="E24" s="72"/>
      <c r="F24" s="72"/>
      <c r="G24" s="72"/>
      <c r="H24" s="72"/>
    </row>
    <row r="25" spans="2:8" ht="16.5" customHeight="1" hidden="1">
      <c r="B25" s="74"/>
      <c r="C25" s="74"/>
      <c r="D25" s="74"/>
      <c r="E25" s="74"/>
      <c r="F25" s="74"/>
      <c r="G25" s="74"/>
      <c r="H25" s="74"/>
    </row>
    <row r="26" ht="16.5" customHeight="1" hidden="1"/>
    <row r="27" ht="16.5" customHeight="1"/>
    <row r="28" spans="1:8" s="10" customFormat="1" ht="27" customHeight="1">
      <c r="A28" s="83" t="s">
        <v>51</v>
      </c>
      <c r="B28" s="83"/>
      <c r="C28" s="83"/>
      <c r="D28" s="83"/>
      <c r="E28" s="83"/>
      <c r="F28" s="83"/>
      <c r="G28" s="83"/>
      <c r="H28" s="83"/>
    </row>
    <row r="29" spans="2:8" s="10" customFormat="1" ht="17.25" customHeight="1">
      <c r="B29" s="60"/>
      <c r="C29" s="60"/>
      <c r="D29" s="60"/>
      <c r="E29" s="60"/>
      <c r="F29" s="60"/>
      <c r="G29" s="60"/>
      <c r="H29" s="60"/>
    </row>
    <row r="30" spans="1:8" s="12" customFormat="1" ht="20.25" customHeight="1" thickBot="1">
      <c r="A30" s="10"/>
      <c r="B30" s="11"/>
      <c r="C30" s="62" t="s">
        <v>63</v>
      </c>
      <c r="D30" s="62"/>
      <c r="E30" s="62"/>
      <c r="F30" s="62"/>
      <c r="G30" s="62"/>
      <c r="H30" s="62"/>
    </row>
    <row r="31" spans="1:8" s="12" customFormat="1" ht="18.75" customHeight="1">
      <c r="A31" s="77" t="s">
        <v>3</v>
      </c>
      <c r="B31" s="78"/>
      <c r="C31" s="73" t="s">
        <v>19</v>
      </c>
      <c r="D31" s="73"/>
      <c r="E31" s="73" t="s">
        <v>4</v>
      </c>
      <c r="F31" s="73"/>
      <c r="G31" s="73" t="s">
        <v>50</v>
      </c>
      <c r="H31" s="61"/>
    </row>
    <row r="32" spans="1:8" s="12" customFormat="1" ht="18.75" customHeight="1">
      <c r="A32" s="79"/>
      <c r="B32" s="80"/>
      <c r="C32" s="13" t="s">
        <v>8</v>
      </c>
      <c r="D32" s="14" t="s">
        <v>1</v>
      </c>
      <c r="E32" s="13" t="s">
        <v>8</v>
      </c>
      <c r="F32" s="14" t="s">
        <v>1</v>
      </c>
      <c r="G32" s="13" t="s">
        <v>8</v>
      </c>
      <c r="H32" s="15" t="s">
        <v>1</v>
      </c>
    </row>
    <row r="33" spans="1:8" s="12" customFormat="1" ht="17.25" customHeight="1">
      <c r="A33" s="63" t="s">
        <v>10</v>
      </c>
      <c r="B33" s="64"/>
      <c r="C33" s="37">
        <f>SUM(C34:C35)</f>
        <v>121614000</v>
      </c>
      <c r="D33" s="37">
        <f>C33/C$33*100</f>
        <v>100</v>
      </c>
      <c r="E33" s="37">
        <f>SUM(E34:E35)</f>
        <v>155681576.19</v>
      </c>
      <c r="F33" s="37">
        <f>E33/E$33*100</f>
        <v>100</v>
      </c>
      <c r="G33" s="37">
        <f>SUM(G34:G35)</f>
        <v>34067576.19</v>
      </c>
      <c r="H33" s="38">
        <f>IF(C33=0,0,ABS(G33/C33*100))</f>
        <v>28.012873674083572</v>
      </c>
    </row>
    <row r="34" spans="1:9" ht="17.25" customHeight="1">
      <c r="A34" s="12"/>
      <c r="B34" s="17" t="s">
        <v>22</v>
      </c>
      <c r="C34" s="36">
        <v>733000</v>
      </c>
      <c r="D34" s="21">
        <f>C34/$C$33*100</f>
        <v>0.6027266597595672</v>
      </c>
      <c r="E34" s="41">
        <v>34826107</v>
      </c>
      <c r="F34" s="21">
        <f>E34/E$33*100</f>
        <v>22.370088903453052</v>
      </c>
      <c r="G34" s="36">
        <f>E34-C34</f>
        <v>34093107</v>
      </c>
      <c r="H34" s="39">
        <f>IF(C34=0,0,ABS(G34/C34*100))</f>
        <v>4651.174215552524</v>
      </c>
      <c r="I34" s="27"/>
    </row>
    <row r="35" spans="1:9" ht="17.25" customHeight="1">
      <c r="A35" s="12"/>
      <c r="B35" s="17" t="s">
        <v>11</v>
      </c>
      <c r="C35" s="36">
        <v>120881000</v>
      </c>
      <c r="D35" s="21">
        <f>C35/$C$33*100</f>
        <v>99.39727334024043</v>
      </c>
      <c r="E35" s="36">
        <v>120855469.19</v>
      </c>
      <c r="F35" s="21">
        <f>E35/E$33*100</f>
        <v>77.62991109654695</v>
      </c>
      <c r="G35" s="36">
        <f>E35-C35</f>
        <v>-25530.810000002384</v>
      </c>
      <c r="H35" s="39">
        <f>IF(C35=0,0,ABS(G35/C35*100))</f>
        <v>0.021120614488631284</v>
      </c>
      <c r="I35" s="27"/>
    </row>
    <row r="36" spans="1:8" s="12" customFormat="1" ht="17.25" customHeight="1">
      <c r="A36" s="81" t="s">
        <v>12</v>
      </c>
      <c r="B36" s="82"/>
      <c r="C36" s="37"/>
      <c r="D36" s="37"/>
      <c r="E36" s="37"/>
      <c r="F36" s="37"/>
      <c r="G36" s="37"/>
      <c r="H36" s="40"/>
    </row>
    <row r="37" spans="1:8" s="12" customFormat="1" ht="17.25" customHeight="1">
      <c r="A37" s="81" t="s">
        <v>13</v>
      </c>
      <c r="B37" s="82"/>
      <c r="C37" s="37">
        <f>C33-C36</f>
        <v>121614000</v>
      </c>
      <c r="D37" s="37">
        <f>C37/$C$33*100</f>
        <v>100</v>
      </c>
      <c r="E37" s="37">
        <f>E33-E36</f>
        <v>155681576.19</v>
      </c>
      <c r="F37" s="37">
        <f>E37/E$33*100</f>
        <v>100</v>
      </c>
      <c r="G37" s="37">
        <f>G33-G36</f>
        <v>34067576.19</v>
      </c>
      <c r="H37" s="40">
        <f>IF(C37=0,0,ABS(G37/C37*100))</f>
        <v>28.012873674083572</v>
      </c>
    </row>
    <row r="38" spans="1:8" ht="17.25" customHeight="1">
      <c r="A38" s="29"/>
      <c r="B38" s="17"/>
      <c r="C38" s="28"/>
      <c r="D38" s="30"/>
      <c r="E38" s="28"/>
      <c r="F38" s="30"/>
      <c r="G38" s="30"/>
      <c r="H38" s="32"/>
    </row>
    <row r="39" spans="1:8" ht="17.25" customHeight="1">
      <c r="A39" s="29"/>
      <c r="B39" s="17"/>
      <c r="C39" s="28"/>
      <c r="D39" s="30"/>
      <c r="E39" s="28"/>
      <c r="F39" s="30"/>
      <c r="G39" s="30"/>
      <c r="H39" s="32"/>
    </row>
    <row r="40" spans="1:8" ht="17.25" customHeight="1">
      <c r="A40" s="29"/>
      <c r="B40" s="17"/>
      <c r="C40" s="28"/>
      <c r="D40" s="30"/>
      <c r="E40" s="28"/>
      <c r="F40" s="30"/>
      <c r="G40" s="30"/>
      <c r="H40" s="32"/>
    </row>
    <row r="41" spans="1:8" ht="17.25" customHeight="1">
      <c r="A41" s="29"/>
      <c r="B41" s="17"/>
      <c r="C41" s="28"/>
      <c r="D41" s="30"/>
      <c r="E41" s="28"/>
      <c r="F41" s="30"/>
      <c r="G41" s="30"/>
      <c r="H41" s="32"/>
    </row>
    <row r="42" spans="1:8" ht="17.25" customHeight="1">
      <c r="A42" s="29"/>
      <c r="B42" s="17"/>
      <c r="C42" s="28"/>
      <c r="D42" s="30"/>
      <c r="E42" s="28"/>
      <c r="F42" s="30"/>
      <c r="G42" s="30"/>
      <c r="H42" s="32"/>
    </row>
    <row r="43" spans="2:8" s="31" customFormat="1" ht="17.25" customHeight="1">
      <c r="B43" s="17"/>
      <c r="C43" s="18"/>
      <c r="D43" s="19"/>
      <c r="E43" s="20"/>
      <c r="F43" s="19"/>
      <c r="G43" s="19"/>
      <c r="H43" s="23"/>
    </row>
    <row r="44" spans="2:8" ht="17.25" customHeight="1">
      <c r="B44" s="17"/>
      <c r="C44" s="18"/>
      <c r="D44" s="19">
        <v>0</v>
      </c>
      <c r="E44" s="20"/>
      <c r="F44" s="19">
        <v>0</v>
      </c>
      <c r="G44" s="19">
        <v>0</v>
      </c>
      <c r="H44" s="23">
        <v>0</v>
      </c>
    </row>
    <row r="45" spans="1:8" s="12" customFormat="1" ht="17.25" customHeight="1" thickBot="1">
      <c r="A45" s="75"/>
      <c r="B45" s="76"/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6">
        <v>0</v>
      </c>
    </row>
    <row r="46" spans="1:8" ht="15.75">
      <c r="A46" s="12"/>
      <c r="B46" s="72"/>
      <c r="C46" s="72"/>
      <c r="D46" s="72"/>
      <c r="E46" s="72"/>
      <c r="F46" s="72"/>
      <c r="G46" s="72"/>
      <c r="H46" s="72"/>
    </row>
    <row r="47" spans="2:8" ht="15.75">
      <c r="B47" s="74"/>
      <c r="C47" s="74"/>
      <c r="D47" s="74"/>
      <c r="E47" s="74"/>
      <c r="F47" s="74"/>
      <c r="G47" s="74"/>
      <c r="H47" s="74"/>
    </row>
  </sheetData>
  <sheetProtection/>
  <mergeCells count="26">
    <mergeCell ref="A31:B32"/>
    <mergeCell ref="A28:H28"/>
    <mergeCell ref="A33:B33"/>
    <mergeCell ref="B24:H24"/>
    <mergeCell ref="B25:H25"/>
    <mergeCell ref="G31:H31"/>
    <mergeCell ref="A1:H1"/>
    <mergeCell ref="C31:D31"/>
    <mergeCell ref="B29:H29"/>
    <mergeCell ref="G4:H4"/>
    <mergeCell ref="B2:H2"/>
    <mergeCell ref="C30:H30"/>
    <mergeCell ref="E31:F31"/>
    <mergeCell ref="A6:B6"/>
    <mergeCell ref="A13:B13"/>
    <mergeCell ref="C3:H3"/>
    <mergeCell ref="B46:H46"/>
    <mergeCell ref="C4:D4"/>
    <mergeCell ref="E4:F4"/>
    <mergeCell ref="B47:H47"/>
    <mergeCell ref="A45:B45"/>
    <mergeCell ref="A4:B5"/>
    <mergeCell ref="A37:B37"/>
    <mergeCell ref="A10:B10"/>
    <mergeCell ref="A36:B36"/>
    <mergeCell ref="A23:B23"/>
  </mergeCells>
  <dataValidations count="1">
    <dataValidation type="decimal" operator="greaterThanOrEqual" allowBlank="1" showInputMessage="1" showErrorMessage="1" sqref="G10 C14:F22 G6 C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zoomScalePageLayoutView="0" workbookViewId="0" topLeftCell="A22">
      <selection activeCell="B47" sqref="B47"/>
    </sheetView>
  </sheetViews>
  <sheetFormatPr defaultColWidth="9.00390625" defaultRowHeight="16.5"/>
  <cols>
    <col min="1" max="1" width="0.875" style="46" customWidth="1"/>
    <col min="2" max="2" width="19.00390625" style="46" customWidth="1"/>
    <col min="3" max="3" width="6.875" style="46" customWidth="1"/>
    <col min="4" max="4" width="13.00390625" style="46" customWidth="1"/>
    <col min="5" max="5" width="3.75390625" style="46" customWidth="1"/>
    <col min="6" max="6" width="4.50390625" style="46" customWidth="1"/>
    <col min="7" max="7" width="13.25390625" style="46" customWidth="1"/>
    <col min="8" max="8" width="3.50390625" style="46" customWidth="1"/>
    <col min="9" max="9" width="14.75390625" style="46" customWidth="1"/>
    <col min="10" max="10" width="1.37890625" style="46" customWidth="1"/>
    <col min="11" max="11" width="7.50390625" style="46" bestFit="1" customWidth="1"/>
    <col min="12" max="12" width="13.00390625" style="46" customWidth="1"/>
    <col min="13" max="16384" width="9.00390625" style="46" customWidth="1"/>
  </cols>
  <sheetData>
    <row r="1" spans="2:11" ht="27" customHeight="1"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7.25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20.25" thickBot="1">
      <c r="B3" s="1"/>
      <c r="C3" s="140" t="s">
        <v>45</v>
      </c>
      <c r="D3" s="140"/>
      <c r="E3" s="140"/>
      <c r="F3" s="140"/>
      <c r="G3" s="140"/>
      <c r="H3" s="140"/>
      <c r="I3" s="112" t="s">
        <v>0</v>
      </c>
      <c r="J3" s="112"/>
      <c r="K3" s="112"/>
    </row>
    <row r="4" spans="1:11" ht="18.75" customHeight="1">
      <c r="A4" s="141" t="s">
        <v>26</v>
      </c>
      <c r="B4" s="141"/>
      <c r="C4" s="142"/>
      <c r="D4" s="145" t="s">
        <v>27</v>
      </c>
      <c r="E4" s="142"/>
      <c r="F4" s="145" t="s">
        <v>5</v>
      </c>
      <c r="G4" s="142"/>
      <c r="H4" s="147" t="s">
        <v>54</v>
      </c>
      <c r="I4" s="148"/>
      <c r="J4" s="148"/>
      <c r="K4" s="148"/>
    </row>
    <row r="5" spans="1:11" ht="18.75" customHeight="1">
      <c r="A5" s="143"/>
      <c r="B5" s="143"/>
      <c r="C5" s="144"/>
      <c r="D5" s="146"/>
      <c r="E5" s="144"/>
      <c r="F5" s="146"/>
      <c r="G5" s="144"/>
      <c r="H5" s="149" t="s">
        <v>46</v>
      </c>
      <c r="I5" s="150"/>
      <c r="J5" s="151" t="s">
        <v>1</v>
      </c>
      <c r="K5" s="152"/>
    </row>
    <row r="6" spans="1:11" ht="17.25" customHeight="1">
      <c r="A6" s="134" t="s">
        <v>28</v>
      </c>
      <c r="B6" s="134"/>
      <c r="C6" s="135"/>
      <c r="D6" s="136"/>
      <c r="E6" s="137"/>
      <c r="F6" s="136"/>
      <c r="G6" s="137"/>
      <c r="H6" s="136"/>
      <c r="I6" s="137"/>
      <c r="J6" s="138"/>
      <c r="K6" s="139"/>
    </row>
    <row r="7" spans="1:11" ht="17.25" customHeight="1">
      <c r="A7" s="5"/>
      <c r="B7" s="132" t="s">
        <v>47</v>
      </c>
      <c r="C7" s="133"/>
      <c r="D7" s="90">
        <v>733000</v>
      </c>
      <c r="E7" s="91"/>
      <c r="F7" s="90">
        <v>34826107</v>
      </c>
      <c r="G7" s="91"/>
      <c r="H7" s="92">
        <f>F7-D7</f>
        <v>34093107</v>
      </c>
      <c r="I7" s="93"/>
      <c r="J7" s="130">
        <f aca="true" t="shared" si="0" ref="J7:J15">IF(D7=0,0,ABS(H7/D7*100))</f>
        <v>4651.174215552524</v>
      </c>
      <c r="K7" s="131">
        <f aca="true" t="shared" si="1" ref="K7:K15">IF(F7=0,0,ABS(J7/F7*100))</f>
        <v>0.013355423893783261</v>
      </c>
    </row>
    <row r="8" spans="1:11" ht="17.25" customHeight="1">
      <c r="A8" s="5"/>
      <c r="B8" s="33" t="s">
        <v>29</v>
      </c>
      <c r="C8" s="34"/>
      <c r="D8" s="90">
        <v>-7302000</v>
      </c>
      <c r="E8" s="91"/>
      <c r="F8" s="90">
        <v>-9114960</v>
      </c>
      <c r="G8" s="91"/>
      <c r="H8" s="92">
        <f>F8-D8</f>
        <v>-1812960</v>
      </c>
      <c r="I8" s="93"/>
      <c r="J8" s="130">
        <f t="shared" si="0"/>
        <v>24.828266228430568</v>
      </c>
      <c r="K8" s="131">
        <f t="shared" si="1"/>
        <v>0.00027239029275422566</v>
      </c>
    </row>
    <row r="9" spans="1:11" ht="17.25" customHeight="1">
      <c r="A9" s="5"/>
      <c r="B9" s="33" t="s">
        <v>60</v>
      </c>
      <c r="C9" s="34"/>
      <c r="D9" s="90">
        <f>SUM(D7:E8)</f>
        <v>-6569000</v>
      </c>
      <c r="E9" s="91"/>
      <c r="F9" s="90">
        <f>SUM(F7:G8)</f>
        <v>25711147</v>
      </c>
      <c r="G9" s="91"/>
      <c r="H9" s="92">
        <f>SUM(H7:I8)</f>
        <v>32280147</v>
      </c>
      <c r="I9" s="93"/>
      <c r="J9" s="130">
        <f t="shared" si="0"/>
        <v>491.4012330643934</v>
      </c>
      <c r="K9" s="131">
        <f t="shared" si="1"/>
        <v>0.0019112380830944393</v>
      </c>
    </row>
    <row r="10" spans="1:11" ht="17.25" customHeight="1">
      <c r="A10" s="5"/>
      <c r="B10" s="132" t="s">
        <v>30</v>
      </c>
      <c r="C10" s="133"/>
      <c r="D10" s="90">
        <v>30000</v>
      </c>
      <c r="E10" s="91"/>
      <c r="F10" s="90">
        <f>-354428-444536+1000</f>
        <v>-797964</v>
      </c>
      <c r="G10" s="91"/>
      <c r="H10" s="92">
        <f>F10-D10</f>
        <v>-827964</v>
      </c>
      <c r="I10" s="93"/>
      <c r="J10" s="130">
        <f t="shared" si="0"/>
        <v>2759.88</v>
      </c>
      <c r="K10" s="131">
        <f t="shared" si="1"/>
        <v>0.34586522700272193</v>
      </c>
    </row>
    <row r="11" spans="1:11" ht="17.25" customHeight="1">
      <c r="A11" s="5"/>
      <c r="B11" s="33" t="s">
        <v>61</v>
      </c>
      <c r="C11" s="34"/>
      <c r="D11" s="90">
        <f>SUM(D9:E10)</f>
        <v>-6539000</v>
      </c>
      <c r="E11" s="91"/>
      <c r="F11" s="90">
        <f>SUM(F9:G10)</f>
        <v>24913183</v>
      </c>
      <c r="G11" s="91"/>
      <c r="H11" s="92">
        <f>SUM(H9:I10)</f>
        <v>31452183</v>
      </c>
      <c r="I11" s="93"/>
      <c r="J11" s="130">
        <f t="shared" si="0"/>
        <v>480.9937758066983</v>
      </c>
      <c r="K11" s="131">
        <f t="shared" si="1"/>
        <v>0.0019306797361328672</v>
      </c>
    </row>
    <row r="12" spans="1:11" ht="17.25" customHeight="1">
      <c r="A12" s="5"/>
      <c r="B12" s="33" t="s">
        <v>24</v>
      </c>
      <c r="C12" s="34"/>
      <c r="D12" s="90">
        <v>7346000</v>
      </c>
      <c r="E12" s="91"/>
      <c r="F12" s="90">
        <f>9114960+467916-24380</f>
        <v>9558496</v>
      </c>
      <c r="G12" s="91"/>
      <c r="H12" s="92">
        <f>F12-D12</f>
        <v>2212496</v>
      </c>
      <c r="I12" s="93"/>
      <c r="J12" s="130">
        <f t="shared" si="0"/>
        <v>30.11837734821672</v>
      </c>
      <c r="K12" s="131">
        <f t="shared" si="1"/>
        <v>0.0003150953596488058</v>
      </c>
    </row>
    <row r="13" spans="1:11" ht="17.25" customHeight="1">
      <c r="A13" s="5"/>
      <c r="B13" s="33" t="s">
        <v>55</v>
      </c>
      <c r="C13" s="34"/>
      <c r="D13" s="42"/>
      <c r="E13" s="43"/>
      <c r="F13" s="42"/>
      <c r="G13" s="43"/>
      <c r="H13" s="39"/>
      <c r="I13" s="44"/>
      <c r="J13" s="23"/>
      <c r="K13" s="48"/>
    </row>
    <row r="14" spans="1:11" ht="17.25" customHeight="1">
      <c r="A14" s="5"/>
      <c r="B14" s="33" t="s">
        <v>56</v>
      </c>
      <c r="C14" s="34"/>
      <c r="D14" s="42"/>
      <c r="E14" s="43"/>
      <c r="F14" s="42"/>
      <c r="G14" s="43"/>
      <c r="H14" s="39"/>
      <c r="I14" s="44"/>
      <c r="J14" s="23"/>
      <c r="K14" s="48"/>
    </row>
    <row r="15" spans="1:11" ht="17.25" customHeight="1">
      <c r="A15" s="5"/>
      <c r="B15" s="5" t="s">
        <v>48</v>
      </c>
      <c r="C15" s="6"/>
      <c r="D15" s="124">
        <f>SUM(D11:E12)</f>
        <v>807000</v>
      </c>
      <c r="E15" s="125"/>
      <c r="F15" s="124">
        <f>SUM(F11:G12)</f>
        <v>34471679</v>
      </c>
      <c r="G15" s="125"/>
      <c r="H15" s="124">
        <f>SUM(H11:I12)</f>
        <v>33664679</v>
      </c>
      <c r="I15" s="125"/>
      <c r="J15" s="126">
        <f t="shared" si="0"/>
        <v>4171.583519206939</v>
      </c>
      <c r="K15" s="127">
        <f t="shared" si="1"/>
        <v>0.012101480520304622</v>
      </c>
    </row>
    <row r="16" spans="1:11" ht="17.25" customHeight="1">
      <c r="A16" s="122" t="s">
        <v>57</v>
      </c>
      <c r="B16" s="122"/>
      <c r="C16" s="123"/>
      <c r="D16" s="90"/>
      <c r="E16" s="91"/>
      <c r="F16" s="90"/>
      <c r="G16" s="91"/>
      <c r="H16" s="90"/>
      <c r="I16" s="91"/>
      <c r="J16" s="130"/>
      <c r="K16" s="131"/>
    </row>
    <row r="17" spans="1:11" ht="17.25" customHeight="1">
      <c r="A17" s="5"/>
      <c r="B17" s="33" t="s">
        <v>31</v>
      </c>
      <c r="C17" s="33"/>
      <c r="D17" s="90">
        <v>1000</v>
      </c>
      <c r="E17" s="91"/>
      <c r="F17" s="90">
        <v>0</v>
      </c>
      <c r="G17" s="91"/>
      <c r="H17" s="92">
        <f>F17-D17</f>
        <v>-1000</v>
      </c>
      <c r="I17" s="93"/>
      <c r="J17" s="130">
        <f aca="true" t="shared" si="2" ref="J17:J22">IF(D17=0,0,ABS(H17/D17*100))</f>
        <v>100</v>
      </c>
      <c r="K17" s="131">
        <f aca="true" t="shared" si="3" ref="K17:K22">IF(F17=0,0,ABS(J17/F17*100))</f>
        <v>0</v>
      </c>
    </row>
    <row r="18" spans="1:11" ht="17.25" customHeight="1">
      <c r="A18" s="5"/>
      <c r="B18" s="33" t="s">
        <v>58</v>
      </c>
      <c r="C18" s="33"/>
      <c r="D18" s="90">
        <v>-150000</v>
      </c>
      <c r="E18" s="91"/>
      <c r="F18" s="90">
        <v>0</v>
      </c>
      <c r="G18" s="91"/>
      <c r="H18" s="92">
        <f>F18-D18</f>
        <v>150000</v>
      </c>
      <c r="I18" s="93"/>
      <c r="J18" s="130">
        <f t="shared" si="2"/>
        <v>100</v>
      </c>
      <c r="K18" s="131">
        <f t="shared" si="3"/>
        <v>0</v>
      </c>
    </row>
    <row r="19" spans="1:11" ht="17.25" customHeight="1">
      <c r="A19" s="5"/>
      <c r="B19" s="5" t="s">
        <v>59</v>
      </c>
      <c r="C19" s="9"/>
      <c r="D19" s="124">
        <f>SUM(D17:E18)</f>
        <v>-149000</v>
      </c>
      <c r="E19" s="125"/>
      <c r="F19" s="124">
        <f>SUM(F17:G18)</f>
        <v>0</v>
      </c>
      <c r="G19" s="125"/>
      <c r="H19" s="124">
        <f>SUM(H17:I18)</f>
        <v>149000</v>
      </c>
      <c r="I19" s="125"/>
      <c r="J19" s="126">
        <f t="shared" si="2"/>
        <v>100</v>
      </c>
      <c r="K19" s="127">
        <f t="shared" si="3"/>
        <v>0</v>
      </c>
    </row>
    <row r="20" spans="1:11" ht="17.25" customHeight="1">
      <c r="A20" s="122" t="s">
        <v>49</v>
      </c>
      <c r="B20" s="122"/>
      <c r="C20" s="123"/>
      <c r="D20" s="124">
        <f>D15+D19</f>
        <v>658000</v>
      </c>
      <c r="E20" s="125"/>
      <c r="F20" s="124">
        <f>F15+F19</f>
        <v>34471679</v>
      </c>
      <c r="G20" s="125"/>
      <c r="H20" s="124">
        <f>H15+H19</f>
        <v>33813679</v>
      </c>
      <c r="I20" s="125"/>
      <c r="J20" s="126">
        <f t="shared" si="2"/>
        <v>5138.856990881459</v>
      </c>
      <c r="K20" s="127">
        <f t="shared" si="3"/>
        <v>0.01490747517949868</v>
      </c>
    </row>
    <row r="21" spans="1:11" ht="17.25" customHeight="1">
      <c r="A21" s="122" t="s">
        <v>14</v>
      </c>
      <c r="B21" s="122"/>
      <c r="C21" s="123"/>
      <c r="D21" s="128">
        <v>845796000</v>
      </c>
      <c r="E21" s="129"/>
      <c r="F21" s="128">
        <v>845869788.5</v>
      </c>
      <c r="G21" s="129"/>
      <c r="H21" s="124">
        <f>F21-D21</f>
        <v>73788.5</v>
      </c>
      <c r="I21" s="125"/>
      <c r="J21" s="126">
        <f t="shared" si="2"/>
        <v>0.00872414861266783</v>
      </c>
      <c r="K21" s="127">
        <f t="shared" si="3"/>
        <v>1.031381984706956E-09</v>
      </c>
    </row>
    <row r="22" spans="1:11" ht="17.25" customHeight="1" thickBot="1">
      <c r="A22" s="118" t="s">
        <v>32</v>
      </c>
      <c r="B22" s="118"/>
      <c r="C22" s="119"/>
      <c r="D22" s="67">
        <f>D20+D21</f>
        <v>846454000</v>
      </c>
      <c r="E22" s="68"/>
      <c r="F22" s="67">
        <f>F20+F21</f>
        <v>880341467.5</v>
      </c>
      <c r="G22" s="68"/>
      <c r="H22" s="67">
        <f>H20+H21</f>
        <v>33887467.5</v>
      </c>
      <c r="I22" s="68"/>
      <c r="J22" s="120">
        <f t="shared" si="2"/>
        <v>4.003462385433822</v>
      </c>
      <c r="K22" s="121">
        <f t="shared" si="3"/>
        <v>4.5476244539552167E-07</v>
      </c>
    </row>
    <row r="23" ht="16.5" customHeight="1">
      <c r="A23" s="52"/>
    </row>
    <row r="24" ht="15" customHeight="1"/>
    <row r="25" ht="16.5" customHeight="1" hidden="1"/>
    <row r="26" ht="16.5" customHeight="1" hidden="1"/>
    <row r="27" spans="2:11" ht="27" customHeight="1">
      <c r="B27" s="109" t="s">
        <v>33</v>
      </c>
      <c r="C27" s="109"/>
      <c r="D27" s="109"/>
      <c r="E27" s="109"/>
      <c r="F27" s="109"/>
      <c r="G27" s="109"/>
      <c r="H27" s="109"/>
      <c r="I27" s="109"/>
      <c r="J27" s="109"/>
      <c r="K27" s="109"/>
    </row>
    <row r="28" spans="2:11" ht="17.25" customHeigh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3:13" s="53" customFormat="1" ht="20.25" customHeight="1" thickBot="1">
      <c r="C29" s="111" t="s">
        <v>62</v>
      </c>
      <c r="D29" s="111"/>
      <c r="E29" s="111"/>
      <c r="F29" s="111"/>
      <c r="G29" s="111"/>
      <c r="H29" s="111"/>
      <c r="I29" s="112" t="s">
        <v>0</v>
      </c>
      <c r="J29" s="112"/>
      <c r="K29" s="112"/>
      <c r="M29" s="46"/>
    </row>
    <row r="30" spans="1:11" ht="35.25" customHeight="1">
      <c r="A30" s="113" t="s">
        <v>34</v>
      </c>
      <c r="B30" s="114"/>
      <c r="C30" s="115" t="s">
        <v>35</v>
      </c>
      <c r="D30" s="114"/>
      <c r="E30" s="116" t="s">
        <v>15</v>
      </c>
      <c r="F30" s="117"/>
      <c r="G30" s="115" t="s">
        <v>36</v>
      </c>
      <c r="H30" s="114"/>
      <c r="I30" s="115" t="s">
        <v>2</v>
      </c>
      <c r="J30" s="113"/>
      <c r="K30" s="8" t="s">
        <v>37</v>
      </c>
    </row>
    <row r="31" spans="1:11" ht="17.25" customHeight="1">
      <c r="A31" s="103" t="s">
        <v>38</v>
      </c>
      <c r="B31" s="104"/>
      <c r="C31" s="105">
        <f>SUM(C32:D42)</f>
        <v>881144236.5</v>
      </c>
      <c r="D31" s="106"/>
      <c r="E31" s="105">
        <f>IF(C$31&gt;0,(C31/C$31)*100,0)</f>
        <v>100</v>
      </c>
      <c r="F31" s="106">
        <f>IF(E$5&gt;0,(E31/#REF!)*100,0)</f>
        <v>0</v>
      </c>
      <c r="G31" s="107" t="s">
        <v>39</v>
      </c>
      <c r="H31" s="104"/>
      <c r="I31" s="105">
        <f>SUM(I32:J36)</f>
        <v>31221</v>
      </c>
      <c r="J31" s="108"/>
      <c r="K31" s="49">
        <v>0</v>
      </c>
    </row>
    <row r="32" spans="1:11" ht="17.25" customHeight="1">
      <c r="A32" s="57" t="s">
        <v>40</v>
      </c>
      <c r="B32" s="58"/>
      <c r="C32" s="90">
        <v>881144236.5</v>
      </c>
      <c r="D32" s="91"/>
      <c r="E32" s="92">
        <f>IF(C$31&gt;0,(C32/C$31)*100,0)</f>
        <v>100</v>
      </c>
      <c r="F32" s="93">
        <f>IF(E$5&gt;0,(E32/#REF!)*100,0)</f>
        <v>0</v>
      </c>
      <c r="G32" s="94" t="s">
        <v>16</v>
      </c>
      <c r="H32" s="95"/>
      <c r="I32" s="90">
        <v>31221</v>
      </c>
      <c r="J32" s="98"/>
      <c r="K32" s="50">
        <v>0</v>
      </c>
    </row>
    <row r="33" spans="1:11" ht="17.25" customHeight="1">
      <c r="A33" s="94"/>
      <c r="B33" s="95"/>
      <c r="C33" s="90"/>
      <c r="D33" s="91"/>
      <c r="E33" s="92">
        <f>IF(C$31&gt;0,(C33/C$31)*100,0)</f>
        <v>0</v>
      </c>
      <c r="F33" s="93">
        <f>IF(E$5&gt;0,(E33/#REF!)*100,0)</f>
        <v>0</v>
      </c>
      <c r="G33" s="94"/>
      <c r="H33" s="95"/>
      <c r="I33" s="90"/>
      <c r="J33" s="98"/>
      <c r="K33" s="39">
        <f>IF(I$43&gt;0,(I33/I$43)*100,0)</f>
        <v>0</v>
      </c>
    </row>
    <row r="34" spans="1:11" ht="17.25" customHeight="1">
      <c r="A34" s="57"/>
      <c r="B34" s="58"/>
      <c r="C34" s="90"/>
      <c r="D34" s="91"/>
      <c r="E34" s="92">
        <f>IF(C$31&gt;0,(C34/C$31)*100,0)</f>
        <v>0</v>
      </c>
      <c r="F34" s="93">
        <f>IF(E$5&gt;0,(E34/#REF!)*100,0)</f>
        <v>0</v>
      </c>
      <c r="G34" s="35"/>
      <c r="H34" s="17"/>
      <c r="I34" s="42"/>
      <c r="J34" s="45"/>
      <c r="K34" s="39"/>
    </row>
    <row r="35" spans="1:11" ht="17.25" customHeight="1">
      <c r="A35" s="7"/>
      <c r="B35" s="2"/>
      <c r="C35" s="42"/>
      <c r="D35" s="43"/>
      <c r="E35" s="39"/>
      <c r="F35" s="44"/>
      <c r="G35" s="35"/>
      <c r="H35" s="17"/>
      <c r="I35" s="42"/>
      <c r="J35" s="45"/>
      <c r="K35" s="39"/>
    </row>
    <row r="36" spans="1:11" ht="17.25" customHeight="1">
      <c r="A36" s="57"/>
      <c r="B36" s="58"/>
      <c r="C36" s="90"/>
      <c r="D36" s="91"/>
      <c r="E36" s="92"/>
      <c r="F36" s="93"/>
      <c r="G36" s="94"/>
      <c r="H36" s="95"/>
      <c r="I36" s="90"/>
      <c r="J36" s="98"/>
      <c r="K36" s="39">
        <f aca="true" t="shared" si="4" ref="K36:K43">IF(I$43&gt;0,(I36/I$43)*100,0)</f>
        <v>0</v>
      </c>
    </row>
    <row r="37" spans="1:11" ht="17.25" customHeight="1">
      <c r="A37" s="7"/>
      <c r="B37" s="2"/>
      <c r="C37" s="42"/>
      <c r="D37" s="43"/>
      <c r="E37" s="39"/>
      <c r="F37" s="44"/>
      <c r="G37" s="35"/>
      <c r="H37" s="17"/>
      <c r="I37" s="42"/>
      <c r="J37" s="45"/>
      <c r="K37" s="39"/>
    </row>
    <row r="38" spans="1:11" ht="17.25" customHeight="1">
      <c r="A38" s="57"/>
      <c r="B38" s="58"/>
      <c r="C38" s="90"/>
      <c r="D38" s="91"/>
      <c r="E38" s="92">
        <f>IF(C$31&gt;0,(C38/C$31)*100,0)</f>
        <v>0</v>
      </c>
      <c r="F38" s="93">
        <f>IF(E$5&gt;0,(E38/#REF!)*100,0)</f>
        <v>0</v>
      </c>
      <c r="G38" s="99" t="s">
        <v>41</v>
      </c>
      <c r="H38" s="100"/>
      <c r="I38" s="101">
        <f>I39+I40</f>
        <v>881113015.5</v>
      </c>
      <c r="J38" s="102"/>
      <c r="K38" s="40">
        <f t="shared" si="4"/>
        <v>99.99645676624704</v>
      </c>
    </row>
    <row r="39" spans="1:11" ht="17.25" customHeight="1">
      <c r="A39" s="57"/>
      <c r="B39" s="58"/>
      <c r="C39" s="90"/>
      <c r="D39" s="91"/>
      <c r="E39" s="92">
        <f>IF(C$31&gt;0,(C39/C$31)*100,0)</f>
        <v>0</v>
      </c>
      <c r="F39" s="93">
        <f>IF(E$5&gt;0,(E39/#REF!)*100,0)</f>
        <v>0</v>
      </c>
      <c r="G39" s="94" t="s">
        <v>23</v>
      </c>
      <c r="H39" s="95"/>
      <c r="I39" s="96">
        <v>725431439.31</v>
      </c>
      <c r="J39" s="97"/>
      <c r="K39" s="39">
        <f t="shared" si="4"/>
        <v>82.32834186052126</v>
      </c>
    </row>
    <row r="40" spans="1:11" ht="17.25" customHeight="1">
      <c r="A40" s="57"/>
      <c r="B40" s="58"/>
      <c r="C40" s="90"/>
      <c r="D40" s="91"/>
      <c r="E40" s="92"/>
      <c r="F40" s="93"/>
      <c r="G40" s="94" t="s">
        <v>42</v>
      </c>
      <c r="H40" s="95"/>
      <c r="I40" s="96">
        <v>155681576.19</v>
      </c>
      <c r="J40" s="97"/>
      <c r="K40" s="39">
        <f t="shared" si="4"/>
        <v>17.668114905725766</v>
      </c>
    </row>
    <row r="41" spans="1:11" ht="17.25" customHeight="1">
      <c r="A41" s="57"/>
      <c r="B41" s="58"/>
      <c r="C41" s="59"/>
      <c r="D41" s="84"/>
      <c r="E41" s="85">
        <f>IF(C$31&gt;0,(C41/C$31)*100,0)</f>
        <v>0</v>
      </c>
      <c r="F41" s="86">
        <f>IF(E$5&gt;0,(E41/#REF!)*100,0)</f>
        <v>0</v>
      </c>
      <c r="G41" s="57"/>
      <c r="H41" s="58"/>
      <c r="I41" s="87"/>
      <c r="J41" s="88"/>
      <c r="K41" s="3">
        <f t="shared" si="4"/>
        <v>0</v>
      </c>
    </row>
    <row r="42" spans="1:11" ht="17.25" customHeight="1">
      <c r="A42" s="57"/>
      <c r="B42" s="58"/>
      <c r="C42" s="59"/>
      <c r="D42" s="84"/>
      <c r="E42" s="85">
        <f>IF(C$31&gt;0,(C42/C$31)*100,0)</f>
        <v>0</v>
      </c>
      <c r="F42" s="86">
        <f>IF(E$5&gt;0,(E42/#REF!)*100,0)</f>
        <v>0</v>
      </c>
      <c r="G42" s="57"/>
      <c r="H42" s="58"/>
      <c r="I42" s="59"/>
      <c r="J42" s="89"/>
      <c r="K42" s="3">
        <f t="shared" si="4"/>
        <v>0</v>
      </c>
    </row>
    <row r="43" spans="1:12" ht="19.5" customHeight="1" thickBot="1">
      <c r="A43" s="65" t="s">
        <v>43</v>
      </c>
      <c r="B43" s="66"/>
      <c r="C43" s="67">
        <f>SUM(C32:D42)</f>
        <v>881144236.5</v>
      </c>
      <c r="D43" s="68"/>
      <c r="E43" s="67">
        <f>IF(C$31&gt;0,(C43/C$31)*100,0)</f>
        <v>100</v>
      </c>
      <c r="F43" s="68">
        <f>IF(E$5&gt;0,(E43/#REF!)*100,0)</f>
        <v>0</v>
      </c>
      <c r="G43" s="69" t="s">
        <v>44</v>
      </c>
      <c r="H43" s="70"/>
      <c r="I43" s="71">
        <f>I31+I38</f>
        <v>881144236.5</v>
      </c>
      <c r="J43" s="54"/>
      <c r="K43" s="51">
        <f t="shared" si="4"/>
        <v>100</v>
      </c>
      <c r="L43" s="47"/>
    </row>
    <row r="44" spans="1:11" s="4" customFormat="1" ht="16.5" customHeight="1">
      <c r="A44" s="55" t="s">
        <v>66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6.5" customHeight="1">
      <c r="A45" s="56" t="s">
        <v>67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2:11" ht="16.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</row>
  </sheetData>
  <sheetProtection/>
  <mergeCells count="142">
    <mergeCell ref="A4:C5"/>
    <mergeCell ref="D4:E5"/>
    <mergeCell ref="F4:G5"/>
    <mergeCell ref="H4:K4"/>
    <mergeCell ref="H5:I5"/>
    <mergeCell ref="J5:K5"/>
    <mergeCell ref="B1:K1"/>
    <mergeCell ref="B2:K2"/>
    <mergeCell ref="C3:H3"/>
    <mergeCell ref="I3:K3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D9:E9"/>
    <mergeCell ref="F9:G9"/>
    <mergeCell ref="H9:I9"/>
    <mergeCell ref="J9:K9"/>
    <mergeCell ref="D8:E8"/>
    <mergeCell ref="F8:G8"/>
    <mergeCell ref="H8:I8"/>
    <mergeCell ref="J8:K8"/>
    <mergeCell ref="J10:K10"/>
    <mergeCell ref="D11:E11"/>
    <mergeCell ref="F11:G11"/>
    <mergeCell ref="H11:I11"/>
    <mergeCell ref="J11:K11"/>
    <mergeCell ref="B10:C10"/>
    <mergeCell ref="D10:E10"/>
    <mergeCell ref="F10:G10"/>
    <mergeCell ref="H10:I10"/>
    <mergeCell ref="D15:E15"/>
    <mergeCell ref="F15:G15"/>
    <mergeCell ref="H15:I15"/>
    <mergeCell ref="J15:K15"/>
    <mergeCell ref="D12:E12"/>
    <mergeCell ref="F12:G12"/>
    <mergeCell ref="H12:I12"/>
    <mergeCell ref="J12:K12"/>
    <mergeCell ref="J16:K16"/>
    <mergeCell ref="D17:E17"/>
    <mergeCell ref="F17:G17"/>
    <mergeCell ref="H17:I17"/>
    <mergeCell ref="J17:K17"/>
    <mergeCell ref="A16:C16"/>
    <mergeCell ref="D16:E16"/>
    <mergeCell ref="F16:G16"/>
    <mergeCell ref="H16:I16"/>
    <mergeCell ref="D19:E19"/>
    <mergeCell ref="F19:G19"/>
    <mergeCell ref="H19:I19"/>
    <mergeCell ref="J19:K19"/>
    <mergeCell ref="D18:E18"/>
    <mergeCell ref="F18:G18"/>
    <mergeCell ref="H18:I18"/>
    <mergeCell ref="J18:K18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I30:J30"/>
    <mergeCell ref="A22:C22"/>
    <mergeCell ref="D22:E22"/>
    <mergeCell ref="F22:G22"/>
    <mergeCell ref="H22:I22"/>
    <mergeCell ref="J22:K22"/>
    <mergeCell ref="A30:B30"/>
    <mergeCell ref="C30:D30"/>
    <mergeCell ref="E30:F30"/>
    <mergeCell ref="G30:H30"/>
    <mergeCell ref="B27:K27"/>
    <mergeCell ref="B28:K28"/>
    <mergeCell ref="C29:H29"/>
    <mergeCell ref="I29:K29"/>
    <mergeCell ref="I31:J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3:J33"/>
    <mergeCell ref="A34:B34"/>
    <mergeCell ref="C34:D34"/>
    <mergeCell ref="E34:F34"/>
    <mergeCell ref="A33:B33"/>
    <mergeCell ref="C33:D33"/>
    <mergeCell ref="E33:F33"/>
    <mergeCell ref="G33:H33"/>
    <mergeCell ref="I36:J36"/>
    <mergeCell ref="A38:B38"/>
    <mergeCell ref="C38:D38"/>
    <mergeCell ref="E38:F38"/>
    <mergeCell ref="G38:H38"/>
    <mergeCell ref="I38:J38"/>
    <mergeCell ref="A36:B36"/>
    <mergeCell ref="C36:D36"/>
    <mergeCell ref="E36:F36"/>
    <mergeCell ref="G36:H36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B46:K46"/>
    <mergeCell ref="A43:B43"/>
    <mergeCell ref="C43:D43"/>
    <mergeCell ref="E43:F43"/>
    <mergeCell ref="G43:H43"/>
    <mergeCell ref="I43:J43"/>
    <mergeCell ref="A44:K44"/>
    <mergeCell ref="A45:K45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skoal</cp:lastModifiedBy>
  <cp:lastPrinted>2019-04-26T07:18:11Z</cp:lastPrinted>
  <dcterms:created xsi:type="dcterms:W3CDTF">2011-04-19T02:39:36Z</dcterms:created>
  <dcterms:modified xsi:type="dcterms:W3CDTF">2019-04-26T07:18:13Z</dcterms:modified>
  <cp:category/>
  <cp:version/>
  <cp:contentType/>
  <cp:contentStatus/>
</cp:coreProperties>
</file>