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'現流表及平衡表'!$A$1:$K$52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<sst xmlns="http://schemas.openxmlformats.org/spreadsheetml/2006/main" count="91" uniqueCount="74">
  <si>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</si>
  <si>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</si>
  <si>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</si>
  <si>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</si>
  <si>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</si>
  <si>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</si>
  <si>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</si>
  <si>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</si>
  <si>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</si>
  <si>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</si>
  <si>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</si>
  <si>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</si>
  <si>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</si>
  <si>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</si>
  <si>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</si>
  <si>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</si>
  <si>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</si>
  <si>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</si>
  <si>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</si>
  <si>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</si>
  <si>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</si>
  <si>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</si>
  <si>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</si>
  <si>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</si>
  <si>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</si>
  <si>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</si>
  <si>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</si>
  <si>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</si>
  <si>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</si>
  <si>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</si>
  <si>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</si>
  <si>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</si>
  <si>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</si>
  <si>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</si>
  <si>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</si>
  <si>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</si>
  <si>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</si>
  <si>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</si>
  <si>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</si>
  <si>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</si>
  <si>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</si>
  <si>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</si>
  <si>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</si>
  <si>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</si>
  <si>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t>增加無形資產及其他資產</t>
  </si>
  <si>
    <t>不動產、廠房及設備</t>
  </si>
  <si>
    <t>利息股利之調整</t>
  </si>
  <si>
    <t>稅前餘絀</t>
  </si>
  <si>
    <t>未計利息股利之本期餘絀</t>
  </si>
  <si>
    <t>未計利息股利之淨現金流入(流出)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</si>
  <si>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</si>
  <si>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</si>
  <si>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</si>
  <si>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</si>
  <si>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 xml:space="preserve">  業務活動之淨現金流入（流出）</t>
  </si>
  <si>
    <t xml:space="preserve">  投資活動之淨現金之流入（流出）</t>
  </si>
  <si>
    <t xml:space="preserve">  籌資活動之淨現金流入(流出)</t>
  </si>
  <si>
    <t>現金及約當現金之淨增（淨減）</t>
  </si>
  <si>
    <t>本期賸餘（短絀）</t>
  </si>
  <si>
    <t>增加不動產、廠房及設備、礦產資源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</si>
  <si>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</t>
    </r>
    <r>
      <rPr>
        <b/>
        <sz val="12"/>
        <rFont val="新細明體"/>
        <family val="1"/>
      </rPr>
      <t>單位：新臺幣元</t>
    </r>
  </si>
  <si>
    <t>國家運動訓練中心平衡表</t>
  </si>
  <si>
    <t>減少不動產、廠房及設備、礦產資源</t>
  </si>
  <si>
    <t>減少無形資產及其他資產</t>
  </si>
  <si>
    <t>增加短期債務、流動金融負債、其他負債及遞延貸項</t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</si>
  <si>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</si>
  <si>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</si>
  <si>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</si>
  <si>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</si>
  <si>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</si>
  <si>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 xml:space="preserve">註：信託代理與保證資產（負債）性質科目，本年度決算核定數為214,353,461元。    </t>
  </si>
  <si>
    <t>國家運動訓練中心現金流量表</t>
  </si>
  <si>
    <t>國家運動訓練中心餘絀撥補表</t>
  </si>
  <si>
    <t>國家運動訓練中心收支餘絀表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</si>
</sst>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61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新細明體"/>
      <family val="1"/>
    </font>
    <font>
      <sz val="10"/>
      <color theme="0"/>
      <name val="新細明體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56" fillId="0" borderId="16" xfId="0" applyNumberFormat="1" applyFont="1" applyFill="1" applyBorder="1" applyAlignment="1" applyProtection="1">
      <alignment vertical="center" readingOrder="2"/>
      <protection/>
    </xf>
    <xf numFmtId="177" fontId="56" fillId="0" borderId="16" xfId="0" applyNumberFormat="1" applyFont="1" applyFill="1" applyBorder="1" applyAlignment="1" applyProtection="1">
      <alignment horizontal="center" vertical="center"/>
      <protection locked="0"/>
    </xf>
    <xf numFmtId="177" fontId="57" fillId="0" borderId="16" xfId="0" applyNumberFormat="1" applyFont="1" applyFill="1" applyBorder="1" applyAlignment="1" applyProtection="1">
      <alignment vertical="center" readingOrder="2"/>
      <protection/>
    </xf>
    <xf numFmtId="177" fontId="57" fillId="0" borderId="16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6" fontId="57" fillId="0" borderId="17" xfId="0" applyNumberFormat="1" applyFont="1" applyFill="1" applyBorder="1" applyAlignment="1" applyProtection="1">
      <alignment vertical="center" readingOrder="2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177" fontId="56" fillId="0" borderId="16" xfId="0" applyNumberFormat="1" applyFont="1" applyFill="1" applyBorder="1" applyAlignment="1" applyProtection="1">
      <alignment vertical="center"/>
      <protection locked="0"/>
    </xf>
    <xf numFmtId="177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vertical="center" readingOrder="2"/>
      <protection/>
    </xf>
    <xf numFmtId="0" fontId="56" fillId="0" borderId="0" xfId="0" applyFont="1" applyFill="1" applyAlignment="1">
      <alignment vertical="center"/>
    </xf>
    <xf numFmtId="177" fontId="56" fillId="0" borderId="16" xfId="0" applyNumberFormat="1" applyFont="1" applyFill="1" applyBorder="1" applyAlignment="1" applyProtection="1">
      <alignment horizontal="left" vertical="center"/>
      <protection locked="0"/>
    </xf>
    <xf numFmtId="177" fontId="56" fillId="0" borderId="16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6" fillId="0" borderId="20" xfId="0" applyFont="1" applyFill="1" applyBorder="1" applyAlignment="1">
      <alignment vertical="center"/>
    </xf>
    <xf numFmtId="0" fontId="59" fillId="0" borderId="21" xfId="0" applyFont="1" applyFill="1" applyBorder="1" applyAlignment="1" applyProtection="1">
      <alignment horizontal="left" vertical="center"/>
      <protection locked="0"/>
    </xf>
    <xf numFmtId="177" fontId="56" fillId="0" borderId="19" xfId="0" applyNumberFormat="1" applyFont="1" applyFill="1" applyBorder="1" applyAlignment="1" applyProtection="1">
      <alignment horizontal="left" vertical="center"/>
      <protection locked="0"/>
    </xf>
    <xf numFmtId="177" fontId="56" fillId="0" borderId="19" xfId="0" applyNumberFormat="1" applyFont="1" applyFill="1" applyBorder="1" applyAlignment="1" applyProtection="1">
      <alignment horizontal="center" vertical="center"/>
      <protection/>
    </xf>
    <xf numFmtId="177" fontId="56" fillId="0" borderId="19" xfId="0" applyNumberFormat="1" applyFont="1" applyFill="1" applyBorder="1" applyAlignment="1" applyProtection="1">
      <alignment horizontal="center" vertical="center"/>
      <protection locked="0"/>
    </xf>
    <xf numFmtId="177" fontId="56" fillId="0" borderId="19" xfId="0" applyNumberFormat="1" applyFont="1" applyFill="1" applyBorder="1" applyAlignment="1" applyProtection="1">
      <alignment vertical="center"/>
      <protection/>
    </xf>
    <xf numFmtId="176" fontId="56" fillId="0" borderId="12" xfId="0" applyNumberFormat="1" applyFont="1" applyFill="1" applyBorder="1" applyAlignment="1" applyProtection="1">
      <alignment horizontal="right" vertical="center" readingOrder="2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21" xfId="0" applyFont="1" applyBorder="1" applyAlignment="1">
      <alignment horizontal="right" vertical="center"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8" fillId="0" borderId="24" xfId="0" applyFont="1" applyBorder="1" applyAlignment="1">
      <alignment horizontal="right" vertical="center"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0" fillId="0" borderId="24" xfId="0" applyBorder="1" applyAlignment="1">
      <alignment horizontal="distributed" vertical="center" indent="1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Border="1" applyAlignment="1">
      <alignment horizontal="distributed" vertical="center" indent="1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60" fillId="0" borderId="22" xfId="0" applyFont="1" applyBorder="1" applyAlignment="1">
      <alignment vertical="center"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B2" sqref="B2:H2"/>
    </sheetView>
  </sheetViews>
  <sheetFormatPr defaultColWidth="9.00390625" defaultRowHeight="16.5"/>
  <cols>
    <col min="1" max="1" width="1.75390625" style="37" customWidth="1"/>
    <col min="2" max="2" width="20.875" style="37" customWidth="1"/>
    <col min="3" max="3" width="14.625" style="37" customWidth="1"/>
    <col min="4" max="4" width="8.50390625" style="37" customWidth="1"/>
    <col min="5" max="5" width="14.625" style="37" customWidth="1"/>
    <col min="6" max="6" width="8.50390625" style="37" bestFit="1" customWidth="1"/>
    <col min="7" max="7" width="14.625" style="37" customWidth="1"/>
    <col min="8" max="8" width="8.50390625" style="37" customWidth="1"/>
    <col min="9" max="16384" width="9.00390625" style="37" customWidth="1"/>
  </cols>
  <sheetData>
    <row r="1" spans="1:8" ht="27" customHeight="1">
      <c r="A1" s="74" t="s">
        <v>73</v>
      </c>
      <c r="B1" s="74"/>
      <c r="C1" s="74"/>
      <c r="D1" s="74"/>
      <c r="E1" s="74"/>
      <c r="F1" s="74"/>
      <c r="G1" s="74"/>
      <c r="H1" s="74"/>
    </row>
    <row r="2" spans="2:8" ht="18" customHeight="1">
      <c r="B2" s="75"/>
      <c r="C2" s="75"/>
      <c r="D2" s="75"/>
      <c r="E2" s="75"/>
      <c r="F2" s="75"/>
      <c r="G2" s="75"/>
      <c r="H2" s="75"/>
    </row>
    <row r="3" spans="2:8" ht="19.5" customHeight="1" thickBot="1">
      <c r="B3" s="1"/>
      <c r="C3" s="76" t="s">
        <v>60</v>
      </c>
      <c r="D3" s="76"/>
      <c r="E3" s="76"/>
      <c r="F3" s="76"/>
      <c r="G3" s="76"/>
      <c r="H3" s="76"/>
    </row>
    <row r="4" spans="1:8" ht="15" customHeight="1">
      <c r="A4" s="83" t="s">
        <v>3</v>
      </c>
      <c r="B4" s="84"/>
      <c r="C4" s="87" t="s">
        <v>33</v>
      </c>
      <c r="D4" s="87"/>
      <c r="E4" s="87" t="s">
        <v>5</v>
      </c>
      <c r="F4" s="87"/>
      <c r="G4" s="87" t="s">
        <v>52</v>
      </c>
      <c r="H4" s="88"/>
    </row>
    <row r="5" spans="1:8" ht="15" customHeight="1">
      <c r="A5" s="85"/>
      <c r="B5" s="86"/>
      <c r="C5" s="6" t="s">
        <v>24</v>
      </c>
      <c r="D5" s="7" t="s">
        <v>1</v>
      </c>
      <c r="E5" s="6" t="s">
        <v>24</v>
      </c>
      <c r="F5" s="7" t="s">
        <v>1</v>
      </c>
      <c r="G5" s="6" t="s">
        <v>24</v>
      </c>
      <c r="H5" s="2" t="s">
        <v>1</v>
      </c>
    </row>
    <row r="6" spans="1:8" ht="15" customHeight="1">
      <c r="A6" s="77" t="s">
        <v>35</v>
      </c>
      <c r="B6" s="78"/>
      <c r="C6" s="8">
        <f>C7+C8</f>
        <v>859080000</v>
      </c>
      <c r="D6" s="9">
        <f aca="true" t="shared" si="0" ref="D6:D12">C6/$C$6*100</f>
        <v>100</v>
      </c>
      <c r="E6" s="8">
        <f>E7+E8</f>
        <v>1676387699</v>
      </c>
      <c r="F6" s="9">
        <f aca="true" t="shared" si="1" ref="F6:F12">E6/$E$6*100</f>
        <v>100</v>
      </c>
      <c r="G6" s="8">
        <f>G7+G8</f>
        <v>817307699</v>
      </c>
      <c r="H6" s="20">
        <f>IF(C6=0,0,ABS(G6/C6*100))</f>
        <v>95.13755401126787</v>
      </c>
    </row>
    <row r="7" spans="1:8" ht="15" customHeight="1">
      <c r="A7" s="10"/>
      <c r="B7" s="11" t="s">
        <v>37</v>
      </c>
      <c r="C7" s="12">
        <v>849280000</v>
      </c>
      <c r="D7" s="13">
        <f>C7/$C$6*100</f>
        <v>98.85924477347861</v>
      </c>
      <c r="E7" s="14">
        <v>1653522111</v>
      </c>
      <c r="F7" s="13">
        <f>E7/$E$6*100</f>
        <v>98.63602029449156</v>
      </c>
      <c r="G7" s="15">
        <f>E7-C7</f>
        <v>804242111</v>
      </c>
      <c r="H7" s="16">
        <f aca="true" t="shared" si="2" ref="H7:H12">IF(C7=0,0,ABS(G7/C7*100))</f>
        <v>94.69693281367746</v>
      </c>
    </row>
    <row r="8" spans="1:8" ht="15" customHeight="1">
      <c r="A8" s="10"/>
      <c r="B8" s="11" t="s">
        <v>38</v>
      </c>
      <c r="C8" s="12">
        <v>9800000</v>
      </c>
      <c r="D8" s="13">
        <f>C8/$C$6*100</f>
        <v>1.140755226521395</v>
      </c>
      <c r="E8" s="14">
        <v>22865588</v>
      </c>
      <c r="F8" s="13">
        <f>E8/$E$6*100</f>
        <v>1.363979705508445</v>
      </c>
      <c r="G8" s="15">
        <f>E8-C8</f>
        <v>13065588</v>
      </c>
      <c r="H8" s="17">
        <f t="shared" si="2"/>
        <v>133.32232653061226</v>
      </c>
    </row>
    <row r="9" spans="1:8" ht="15" customHeight="1">
      <c r="A9" s="81" t="s">
        <v>36</v>
      </c>
      <c r="B9" s="82"/>
      <c r="C9" s="18">
        <f>C10+C11</f>
        <v>849280000</v>
      </c>
      <c r="D9" s="19">
        <f t="shared" si="0"/>
        <v>98.85924477347861</v>
      </c>
      <c r="E9" s="18">
        <f>SUM(E10:E11)</f>
        <v>954827952</v>
      </c>
      <c r="F9" s="19">
        <f t="shared" si="1"/>
        <v>56.9574658994202</v>
      </c>
      <c r="G9" s="18">
        <f>SUM(G10:G11)</f>
        <v>105547952</v>
      </c>
      <c r="H9" s="20">
        <f t="shared" si="2"/>
        <v>12.427933308214016</v>
      </c>
    </row>
    <row r="10" spans="1:8" ht="15" customHeight="1">
      <c r="A10" s="10"/>
      <c r="B10" s="11" t="s">
        <v>39</v>
      </c>
      <c r="C10" s="12">
        <v>849280000</v>
      </c>
      <c r="D10" s="13">
        <f t="shared" si="0"/>
        <v>98.85924477347861</v>
      </c>
      <c r="E10" s="14">
        <v>950539076</v>
      </c>
      <c r="F10" s="13">
        <f t="shared" si="1"/>
        <v>56.70162555875448</v>
      </c>
      <c r="G10" s="15">
        <f>E10-C10</f>
        <v>101259076</v>
      </c>
      <c r="H10" s="16">
        <f t="shared" si="2"/>
        <v>11.922931895252448</v>
      </c>
    </row>
    <row r="11" spans="1:8" ht="15" customHeight="1">
      <c r="A11" s="10"/>
      <c r="B11" s="11" t="s">
        <v>40</v>
      </c>
      <c r="C11" s="12"/>
      <c r="D11" s="13">
        <f t="shared" si="0"/>
        <v>0</v>
      </c>
      <c r="E11" s="14">
        <v>4288876</v>
      </c>
      <c r="F11" s="13">
        <f t="shared" si="1"/>
        <v>0.25584034066573047</v>
      </c>
      <c r="G11" s="15">
        <f>E11-C11</f>
        <v>4288876</v>
      </c>
      <c r="H11" s="16">
        <f t="shared" si="2"/>
        <v>0</v>
      </c>
    </row>
    <row r="12" spans="1:8" ht="15" customHeight="1">
      <c r="A12" s="81" t="s">
        <v>58</v>
      </c>
      <c r="B12" s="82"/>
      <c r="C12" s="18">
        <f>C6-C9</f>
        <v>9800000</v>
      </c>
      <c r="D12" s="19">
        <f t="shared" si="0"/>
        <v>1.140755226521395</v>
      </c>
      <c r="E12" s="18">
        <f>E6-E9</f>
        <v>721559747</v>
      </c>
      <c r="F12" s="19">
        <f t="shared" si="1"/>
        <v>43.0425341005798</v>
      </c>
      <c r="G12" s="18">
        <f>G6-G9</f>
        <v>711759747</v>
      </c>
      <c r="H12" s="20">
        <f t="shared" si="2"/>
        <v>7262.854561224489</v>
      </c>
    </row>
    <row r="13" spans="1:8" ht="15" customHeight="1">
      <c r="A13" s="81"/>
      <c r="B13" s="82"/>
      <c r="C13" s="18"/>
      <c r="D13" s="18"/>
      <c r="E13" s="18"/>
      <c r="F13" s="18"/>
      <c r="G13" s="21"/>
      <c r="H13" s="20"/>
    </row>
    <row r="14" spans="1:8" ht="15" customHeight="1">
      <c r="A14" s="10"/>
      <c r="B14" s="11"/>
      <c r="C14" s="12"/>
      <c r="D14" s="22"/>
      <c r="E14" s="14"/>
      <c r="F14" s="22"/>
      <c r="G14" s="15"/>
      <c r="H14" s="23"/>
    </row>
    <row r="15" spans="1:8" ht="15" customHeight="1">
      <c r="A15" s="10"/>
      <c r="B15" s="11"/>
      <c r="C15" s="12"/>
      <c r="D15" s="22"/>
      <c r="E15" s="14"/>
      <c r="F15" s="22"/>
      <c r="G15" s="15"/>
      <c r="H15" s="23"/>
    </row>
    <row r="16" spans="1:8" ht="15" customHeight="1">
      <c r="A16" s="10"/>
      <c r="B16" s="11"/>
      <c r="C16" s="12"/>
      <c r="D16" s="22"/>
      <c r="E16" s="14"/>
      <c r="F16" s="22"/>
      <c r="G16" s="15"/>
      <c r="H16" s="23"/>
    </row>
    <row r="17" spans="1:8" ht="15" customHeight="1">
      <c r="A17" s="10"/>
      <c r="B17" s="11"/>
      <c r="C17" s="12"/>
      <c r="D17" s="22"/>
      <c r="E17" s="14"/>
      <c r="F17" s="22"/>
      <c r="G17" s="15"/>
      <c r="H17" s="23"/>
    </row>
    <row r="18" spans="1:8" ht="15" customHeight="1">
      <c r="A18" s="10"/>
      <c r="B18" s="11"/>
      <c r="C18" s="12"/>
      <c r="D18" s="22"/>
      <c r="E18" s="14"/>
      <c r="F18" s="22"/>
      <c r="G18" s="15"/>
      <c r="H18" s="23"/>
    </row>
    <row r="19" spans="1:8" ht="15" customHeight="1">
      <c r="A19" s="10"/>
      <c r="B19" s="11"/>
      <c r="C19" s="12"/>
      <c r="D19" s="22"/>
      <c r="E19" s="14"/>
      <c r="F19" s="22"/>
      <c r="G19" s="15"/>
      <c r="H19" s="23"/>
    </row>
    <row r="20" spans="1:8" ht="15" customHeight="1">
      <c r="A20" s="10"/>
      <c r="B20" s="11"/>
      <c r="C20" s="12"/>
      <c r="D20" s="22"/>
      <c r="E20" s="14"/>
      <c r="F20" s="22"/>
      <c r="G20" s="15"/>
      <c r="H20" s="23"/>
    </row>
    <row r="21" spans="1:8" ht="15" customHeight="1">
      <c r="A21" s="10"/>
      <c r="B21" s="11"/>
      <c r="C21" s="12"/>
      <c r="D21" s="22"/>
      <c r="E21" s="14"/>
      <c r="F21" s="22"/>
      <c r="G21" s="15"/>
      <c r="H21" s="23"/>
    </row>
    <row r="22" spans="1:8" ht="15" customHeight="1">
      <c r="A22" s="10"/>
      <c r="B22" s="11"/>
      <c r="C22" s="12"/>
      <c r="D22" s="22"/>
      <c r="E22" s="14"/>
      <c r="F22" s="22"/>
      <c r="G22" s="15"/>
      <c r="H22" s="23"/>
    </row>
    <row r="23" spans="1:8" ht="15" customHeight="1">
      <c r="A23" s="10"/>
      <c r="B23" s="11"/>
      <c r="C23" s="12"/>
      <c r="D23" s="22"/>
      <c r="E23" s="14"/>
      <c r="F23" s="22"/>
      <c r="G23" s="15"/>
      <c r="H23" s="23"/>
    </row>
    <row r="24" spans="1:8" ht="15" customHeight="1">
      <c r="A24" s="10"/>
      <c r="B24" s="11"/>
      <c r="C24" s="12"/>
      <c r="D24" s="22"/>
      <c r="E24" s="14"/>
      <c r="F24" s="22"/>
      <c r="G24" s="15"/>
      <c r="H24" s="23"/>
    </row>
    <row r="25" spans="1:8" ht="15" customHeight="1">
      <c r="A25" s="10"/>
      <c r="B25" s="11"/>
      <c r="C25" s="12"/>
      <c r="D25" s="22">
        <v>0</v>
      </c>
      <c r="E25" s="14"/>
      <c r="F25" s="22">
        <v>0</v>
      </c>
      <c r="G25" s="15">
        <v>0</v>
      </c>
      <c r="H25" s="23"/>
    </row>
    <row r="26" spans="1:8" ht="15" customHeight="1" thickBot="1">
      <c r="A26" s="89"/>
      <c r="B26" s="90"/>
      <c r="C26" s="45"/>
      <c r="D26" s="45"/>
      <c r="E26" s="45"/>
      <c r="F26" s="45"/>
      <c r="G26" s="46"/>
      <c r="H26" s="47"/>
    </row>
    <row r="27" spans="2:8" ht="15" customHeight="1">
      <c r="B27" s="72"/>
      <c r="C27" s="72"/>
      <c r="D27" s="72"/>
      <c r="E27" s="72"/>
      <c r="F27" s="72"/>
      <c r="G27" s="72"/>
      <c r="H27" s="72"/>
    </row>
    <row r="28" spans="2:8" ht="15" customHeight="1">
      <c r="B28" s="73"/>
      <c r="C28" s="73"/>
      <c r="D28" s="73"/>
      <c r="E28" s="73"/>
      <c r="F28" s="73"/>
      <c r="G28" s="73"/>
      <c r="H28" s="73"/>
    </row>
    <row r="29" ht="15" customHeight="1"/>
    <row r="30" ht="15" customHeight="1"/>
    <row r="31" spans="1:8" ht="27" customHeight="1">
      <c r="A31" s="74" t="s">
        <v>72</v>
      </c>
      <c r="B31" s="74"/>
      <c r="C31" s="74"/>
      <c r="D31" s="74"/>
      <c r="E31" s="74"/>
      <c r="F31" s="74"/>
      <c r="G31" s="74"/>
      <c r="H31" s="74"/>
    </row>
    <row r="32" spans="2:8" ht="18" customHeight="1">
      <c r="B32" s="75"/>
      <c r="C32" s="75"/>
      <c r="D32" s="75"/>
      <c r="E32" s="75"/>
      <c r="F32" s="75"/>
      <c r="G32" s="75"/>
      <c r="H32" s="75"/>
    </row>
    <row r="33" spans="2:8" ht="19.5" customHeight="1" thickBot="1">
      <c r="B33" s="1"/>
      <c r="C33" s="76" t="s">
        <v>60</v>
      </c>
      <c r="D33" s="76"/>
      <c r="E33" s="76"/>
      <c r="F33" s="76"/>
      <c r="G33" s="76"/>
      <c r="H33" s="76"/>
    </row>
    <row r="34" spans="1:8" ht="15" customHeight="1">
      <c r="A34" s="83" t="s">
        <v>4</v>
      </c>
      <c r="B34" s="84"/>
      <c r="C34" s="87" t="s">
        <v>33</v>
      </c>
      <c r="D34" s="87"/>
      <c r="E34" s="87" t="s">
        <v>5</v>
      </c>
      <c r="F34" s="87"/>
      <c r="G34" s="87" t="s">
        <v>52</v>
      </c>
      <c r="H34" s="88"/>
    </row>
    <row r="35" spans="1:8" ht="15" customHeight="1">
      <c r="A35" s="85"/>
      <c r="B35" s="86"/>
      <c r="C35" s="6" t="s">
        <v>24</v>
      </c>
      <c r="D35" s="7" t="s">
        <v>1</v>
      </c>
      <c r="E35" s="6" t="s">
        <v>24</v>
      </c>
      <c r="F35" s="7" t="s">
        <v>1</v>
      </c>
      <c r="G35" s="6" t="s">
        <v>24</v>
      </c>
      <c r="H35" s="2" t="s">
        <v>1</v>
      </c>
    </row>
    <row r="36" spans="1:8" ht="15" customHeight="1">
      <c r="A36" s="77" t="s">
        <v>25</v>
      </c>
      <c r="B36" s="78"/>
      <c r="C36" s="8">
        <f>C37+C38</f>
        <v>171125000</v>
      </c>
      <c r="D36" s="9">
        <f>C36/$C$36*100</f>
        <v>100</v>
      </c>
      <c r="E36" s="8">
        <f>E37+E38</f>
        <v>885790070</v>
      </c>
      <c r="F36" s="9">
        <f>E36/$E$36*100</f>
        <v>100</v>
      </c>
      <c r="G36" s="8">
        <f>G37+G38</f>
        <v>714665070</v>
      </c>
      <c r="H36" s="26">
        <f aca="true" t="shared" si="3" ref="H36:H44">IF(C36=0,0,ABS(G36/C36*100))</f>
        <v>417.62750620891165</v>
      </c>
    </row>
    <row r="37" spans="1:9" ht="15" customHeight="1">
      <c r="A37" s="38"/>
      <c r="B37" s="24" t="s">
        <v>26</v>
      </c>
      <c r="C37" s="12">
        <v>9800000</v>
      </c>
      <c r="D37" s="13">
        <f>C37/$C$36*100</f>
        <v>5.726807888970051</v>
      </c>
      <c r="E37" s="14">
        <v>721559747</v>
      </c>
      <c r="F37" s="13">
        <f>E37/$E$36*100</f>
        <v>81.45945314108116</v>
      </c>
      <c r="G37" s="25">
        <f>E37-C37</f>
        <v>711759747</v>
      </c>
      <c r="H37" s="16">
        <f t="shared" si="3"/>
        <v>7262.854561224489</v>
      </c>
      <c r="I37" s="39"/>
    </row>
    <row r="38" spans="1:8" ht="15" customHeight="1">
      <c r="A38" s="38"/>
      <c r="B38" s="11" t="s">
        <v>27</v>
      </c>
      <c r="C38" s="12">
        <v>161325000</v>
      </c>
      <c r="D38" s="13">
        <f>C38/$C$36*100</f>
        <v>94.27319211102994</v>
      </c>
      <c r="E38" s="14">
        <v>164230323</v>
      </c>
      <c r="F38" s="13">
        <f>E38/$E$36*100</f>
        <v>18.54054685891884</v>
      </c>
      <c r="G38" s="25">
        <f>E38-C38</f>
        <v>2905323</v>
      </c>
      <c r="H38" s="16">
        <f t="shared" si="3"/>
        <v>1.8009130636913062</v>
      </c>
    </row>
    <row r="39" spans="1:8" ht="15" customHeight="1">
      <c r="A39" s="81" t="s">
        <v>28</v>
      </c>
      <c r="B39" s="82"/>
      <c r="C39" s="18"/>
      <c r="D39" s="19"/>
      <c r="E39" s="18"/>
      <c r="F39" s="19"/>
      <c r="G39" s="18"/>
      <c r="H39" s="20"/>
    </row>
    <row r="40" spans="1:8" ht="15" customHeight="1">
      <c r="A40" s="81" t="s">
        <v>29</v>
      </c>
      <c r="B40" s="82"/>
      <c r="C40" s="18">
        <f>C36-C39</f>
        <v>171125000</v>
      </c>
      <c r="D40" s="19">
        <f>C40/$C$36*100</f>
        <v>100</v>
      </c>
      <c r="E40" s="18">
        <f>E36-E39</f>
        <v>885790070</v>
      </c>
      <c r="F40" s="19">
        <f>E40/$E$36*100</f>
        <v>100</v>
      </c>
      <c r="G40" s="18">
        <f>G36-G39</f>
        <v>714665070</v>
      </c>
      <c r="H40" s="20">
        <f t="shared" si="3"/>
        <v>417.62750620891165</v>
      </c>
    </row>
    <row r="41" spans="1:8" ht="15" customHeight="1">
      <c r="A41" s="79" t="s">
        <v>30</v>
      </c>
      <c r="B41" s="80"/>
      <c r="C41" s="44">
        <f>C42</f>
        <v>0</v>
      </c>
      <c r="D41" s="43" t="e">
        <f>C41/$C$41*100</f>
        <v>#DIV/0!</v>
      </c>
      <c r="E41" s="44">
        <f>E42</f>
        <v>0</v>
      </c>
      <c r="F41" s="43" t="e">
        <f>E41/$E$41*100</f>
        <v>#DIV/0!</v>
      </c>
      <c r="G41" s="44">
        <f>E41-C41</f>
        <v>0</v>
      </c>
      <c r="H41" s="48">
        <f t="shared" si="3"/>
        <v>0</v>
      </c>
    </row>
    <row r="42" spans="1:8" ht="15" customHeight="1">
      <c r="A42" s="49"/>
      <c r="B42" s="50" t="s">
        <v>31</v>
      </c>
      <c r="C42" s="51"/>
      <c r="D42" s="41" t="e">
        <f>C42/$C$41*100</f>
        <v>#DIV/0!</v>
      </c>
      <c r="E42" s="51"/>
      <c r="F42" s="41" t="e">
        <f>E42/$E$42*100</f>
        <v>#DIV/0!</v>
      </c>
      <c r="G42" s="52">
        <f>E42-C42</f>
        <v>0</v>
      </c>
      <c r="H42" s="53">
        <f t="shared" si="3"/>
        <v>0</v>
      </c>
    </row>
    <row r="43" spans="1:8" ht="15" customHeight="1">
      <c r="A43" s="79" t="s">
        <v>32</v>
      </c>
      <c r="B43" s="80"/>
      <c r="C43" s="44">
        <f>C44</f>
        <v>0</v>
      </c>
      <c r="D43" s="43" t="e">
        <f>C43/$C$43*100</f>
        <v>#DIV/0!</v>
      </c>
      <c r="E43" s="44">
        <f>F43</f>
        <v>0</v>
      </c>
      <c r="F43" s="44"/>
      <c r="G43" s="44">
        <f>E43-C43</f>
        <v>0</v>
      </c>
      <c r="H43" s="48">
        <f t="shared" si="3"/>
        <v>0</v>
      </c>
    </row>
    <row r="44" spans="1:8" ht="15" customHeight="1">
      <c r="A44" s="54"/>
      <c r="B44" s="50" t="s">
        <v>7</v>
      </c>
      <c r="C44" s="55"/>
      <c r="D44" s="41" t="e">
        <f>C44/$C$43*100</f>
        <v>#DIV/0!</v>
      </c>
      <c r="E44" s="42"/>
      <c r="F44" s="56"/>
      <c r="G44" s="52">
        <f>E44-C44</f>
        <v>0</v>
      </c>
      <c r="H44" s="53">
        <f t="shared" si="3"/>
        <v>0</v>
      </c>
    </row>
    <row r="45" spans="1:8" ht="15" customHeight="1">
      <c r="A45" s="54"/>
      <c r="B45" s="50"/>
      <c r="C45" s="55"/>
      <c r="D45" s="41"/>
      <c r="E45" s="42"/>
      <c r="F45" s="56"/>
      <c r="G45" s="52"/>
      <c r="H45" s="53"/>
    </row>
    <row r="46" spans="1:8" ht="15" customHeight="1">
      <c r="A46" s="54"/>
      <c r="B46" s="50"/>
      <c r="C46" s="55"/>
      <c r="D46" s="41"/>
      <c r="E46" s="42"/>
      <c r="F46" s="56"/>
      <c r="G46" s="52"/>
      <c r="H46" s="53"/>
    </row>
    <row r="47" spans="1:8" ht="15" customHeight="1">
      <c r="A47" s="57"/>
      <c r="B47" s="58"/>
      <c r="C47" s="51"/>
      <c r="D47" s="52"/>
      <c r="E47" s="51"/>
      <c r="F47" s="52"/>
      <c r="G47" s="52"/>
      <c r="H47" s="53"/>
    </row>
    <row r="48" spans="1:8" ht="15" customHeight="1">
      <c r="A48" s="57"/>
      <c r="B48" s="58"/>
      <c r="C48" s="51"/>
      <c r="D48" s="52"/>
      <c r="E48" s="51"/>
      <c r="F48" s="52"/>
      <c r="G48" s="52"/>
      <c r="H48" s="53"/>
    </row>
    <row r="49" spans="1:8" ht="15" customHeight="1">
      <c r="A49" s="67"/>
      <c r="B49" s="68"/>
      <c r="C49" s="51"/>
      <c r="D49" s="52"/>
      <c r="E49" s="51"/>
      <c r="F49" s="52"/>
      <c r="G49" s="52"/>
      <c r="H49" s="53"/>
    </row>
    <row r="50" spans="1:8" ht="15" customHeight="1">
      <c r="A50" s="57"/>
      <c r="B50" s="58"/>
      <c r="C50" s="51"/>
      <c r="D50" s="52"/>
      <c r="E50" s="51"/>
      <c r="F50" s="52"/>
      <c r="G50" s="52"/>
      <c r="H50" s="53"/>
    </row>
    <row r="51" spans="1:8" ht="15" customHeight="1">
      <c r="A51" s="57"/>
      <c r="B51" s="58"/>
      <c r="C51" s="51"/>
      <c r="D51" s="52"/>
      <c r="E51" s="51"/>
      <c r="F51" s="52"/>
      <c r="G51" s="52"/>
      <c r="H51" s="53"/>
    </row>
    <row r="52" spans="1:8" s="5" customFormat="1" ht="15" customHeight="1" thickBot="1">
      <c r="A52" s="59"/>
      <c r="B52" s="60"/>
      <c r="C52" s="61"/>
      <c r="D52" s="62"/>
      <c r="E52" s="63"/>
      <c r="F52" s="62"/>
      <c r="G52" s="64"/>
      <c r="H52" s="65"/>
    </row>
    <row r="53" spans="2:8" ht="15.75">
      <c r="B53" s="72"/>
      <c r="C53" s="72"/>
      <c r="D53" s="72"/>
      <c r="E53" s="72"/>
      <c r="F53" s="72"/>
      <c r="G53" s="72"/>
      <c r="H53" s="72"/>
    </row>
    <row r="54" spans="2:8" ht="15.75">
      <c r="B54" s="73"/>
      <c r="C54" s="73"/>
      <c r="D54" s="73"/>
      <c r="E54" s="73"/>
      <c r="F54" s="73"/>
      <c r="G54" s="73"/>
      <c r="H54" s="73"/>
    </row>
  </sheetData>
  <sheetProtection/>
  <mergeCells count="28">
    <mergeCell ref="A41:B41"/>
    <mergeCell ref="A6:B6"/>
    <mergeCell ref="A1:H1"/>
    <mergeCell ref="B2:H2"/>
    <mergeCell ref="C3:H3"/>
    <mergeCell ref="A4:B5"/>
    <mergeCell ref="C4:D4"/>
    <mergeCell ref="E4:F4"/>
    <mergeCell ref="G4:H4"/>
    <mergeCell ref="B27:H27"/>
    <mergeCell ref="A34:B35"/>
    <mergeCell ref="C34:D34"/>
    <mergeCell ref="E34:F34"/>
    <mergeCell ref="G34:H34"/>
    <mergeCell ref="A9:B9"/>
    <mergeCell ref="A12:B12"/>
    <mergeCell ref="A13:B13"/>
    <mergeCell ref="A26:B26"/>
    <mergeCell ref="B53:H53"/>
    <mergeCell ref="B54:H54"/>
    <mergeCell ref="B28:H28"/>
    <mergeCell ref="A31:H31"/>
    <mergeCell ref="B32:H32"/>
    <mergeCell ref="C33:H33"/>
    <mergeCell ref="A36:B36"/>
    <mergeCell ref="A43:B43"/>
    <mergeCell ref="A39:B39"/>
    <mergeCell ref="A40:B40"/>
  </mergeCells>
  <dataValidations count="1">
    <dataValidation type="decimal" operator="greaterThanOrEqual" allowBlank="1" showInputMessage="1" showErrorMessage="1" sqref="C6:C11 C13:F25 G9 G6 D6:D12 E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B2" sqref="B2:K2"/>
    </sheetView>
  </sheetViews>
  <sheetFormatPr defaultColWidth="9.00390625" defaultRowHeight="16.5"/>
  <cols>
    <col min="1" max="1" width="1.75390625" style="37" customWidth="1"/>
    <col min="2" max="2" width="17.75390625" style="37" customWidth="1"/>
    <col min="3" max="3" width="10.625" style="37" customWidth="1"/>
    <col min="4" max="4" width="4.25390625" style="37" customWidth="1"/>
    <col min="5" max="5" width="12.375" style="37" customWidth="1"/>
    <col min="6" max="6" width="4.50390625" style="37" customWidth="1"/>
    <col min="7" max="7" width="12.25390625" style="37" customWidth="1"/>
    <col min="8" max="8" width="3.50390625" style="37" customWidth="1"/>
    <col min="9" max="9" width="13.25390625" style="37" customWidth="1"/>
    <col min="10" max="10" width="1.75390625" style="37" customWidth="1"/>
    <col min="11" max="11" width="12.375" style="37" customWidth="1"/>
    <col min="12" max="12" width="13.00390625" style="37" customWidth="1"/>
    <col min="13" max="16384" width="9.00390625" style="37" customWidth="1"/>
  </cols>
  <sheetData>
    <row r="1" spans="2:11" ht="27" customHeight="1">
      <c r="B1" s="74" t="s">
        <v>71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18" customHeight="1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ht="19.5" customHeight="1" thickBot="1">
      <c r="B3" s="1"/>
      <c r="C3" s="136" t="s">
        <v>43</v>
      </c>
      <c r="D3" s="137"/>
      <c r="E3" s="137"/>
      <c r="F3" s="137"/>
      <c r="G3" s="137"/>
      <c r="H3" s="137"/>
      <c r="I3" s="121" t="s">
        <v>0</v>
      </c>
      <c r="J3" s="121"/>
      <c r="K3" s="121"/>
    </row>
    <row r="4" spans="1:11" ht="15" customHeight="1">
      <c r="A4" s="83" t="s">
        <v>4</v>
      </c>
      <c r="B4" s="83"/>
      <c r="C4" s="84"/>
      <c r="D4" s="140" t="s">
        <v>34</v>
      </c>
      <c r="E4" s="84"/>
      <c r="F4" s="140" t="s">
        <v>6</v>
      </c>
      <c r="G4" s="84"/>
      <c r="H4" s="88" t="s">
        <v>53</v>
      </c>
      <c r="I4" s="142"/>
      <c r="J4" s="142"/>
      <c r="K4" s="142"/>
    </row>
    <row r="5" spans="1:11" ht="15" customHeight="1">
      <c r="A5" s="85"/>
      <c r="B5" s="85"/>
      <c r="C5" s="86"/>
      <c r="D5" s="141"/>
      <c r="E5" s="86"/>
      <c r="F5" s="141"/>
      <c r="G5" s="86"/>
      <c r="H5" s="143" t="s">
        <v>8</v>
      </c>
      <c r="I5" s="144"/>
      <c r="J5" s="145" t="s">
        <v>1</v>
      </c>
      <c r="K5" s="146"/>
    </row>
    <row r="6" spans="1:11" ht="15" customHeight="1">
      <c r="A6" s="132" t="s">
        <v>9</v>
      </c>
      <c r="B6" s="132"/>
      <c r="C6" s="133"/>
      <c r="D6" s="107"/>
      <c r="E6" s="108"/>
      <c r="F6" s="107"/>
      <c r="G6" s="108"/>
      <c r="H6" s="107"/>
      <c r="I6" s="108"/>
      <c r="J6" s="138"/>
      <c r="K6" s="139"/>
    </row>
    <row r="7" spans="1:11" ht="15" customHeight="1">
      <c r="A7" s="27"/>
      <c r="B7" s="134" t="s">
        <v>47</v>
      </c>
      <c r="C7" s="135"/>
      <c r="D7" s="93">
        <v>9800000</v>
      </c>
      <c r="E7" s="94"/>
      <c r="F7" s="93">
        <v>721559747</v>
      </c>
      <c r="G7" s="94"/>
      <c r="H7" s="95">
        <f>F7-D7</f>
        <v>711759747</v>
      </c>
      <c r="I7" s="96"/>
      <c r="J7" s="91">
        <f aca="true" t="shared" si="0" ref="J7:J13">IF(D7=0,0,ABS(H7/D7*100))</f>
        <v>7262.854561224489</v>
      </c>
      <c r="K7" s="92">
        <f aca="true" t="shared" si="1" ref="K7:K13">IF(F7=0,0,ABS(J7/F7*100))</f>
        <v>0.001006549297050032</v>
      </c>
    </row>
    <row r="8" spans="1:11" ht="15" customHeight="1">
      <c r="A8" s="27"/>
      <c r="B8" s="28" t="s">
        <v>46</v>
      </c>
      <c r="C8" s="36"/>
      <c r="D8" s="93">
        <v>-1000000</v>
      </c>
      <c r="E8" s="97"/>
      <c r="F8" s="93">
        <v>-1531651</v>
      </c>
      <c r="G8" s="94"/>
      <c r="H8" s="95">
        <f>F8-D8</f>
        <v>-531651</v>
      </c>
      <c r="I8" s="96"/>
      <c r="J8" s="91">
        <f t="shared" si="0"/>
        <v>53.165099999999995</v>
      </c>
      <c r="K8" s="92">
        <f t="shared" si="1"/>
        <v>0.003471097528092235</v>
      </c>
    </row>
    <row r="9" spans="1:11" ht="15" customHeight="1">
      <c r="A9" s="27"/>
      <c r="B9" s="28" t="s">
        <v>48</v>
      </c>
      <c r="C9" s="36"/>
      <c r="D9" s="93">
        <f>D7+D8</f>
        <v>8800000</v>
      </c>
      <c r="E9" s="97"/>
      <c r="F9" s="93">
        <f>F7+F8</f>
        <v>720028096</v>
      </c>
      <c r="G9" s="97"/>
      <c r="H9" s="95">
        <f>F9-D9</f>
        <v>711228096</v>
      </c>
      <c r="I9" s="96"/>
      <c r="J9" s="91">
        <f t="shared" si="0"/>
        <v>8082.137454545455</v>
      </c>
      <c r="K9" s="92">
        <f t="shared" si="1"/>
        <v>0.0011224752894289079</v>
      </c>
    </row>
    <row r="10" spans="1:11" ht="15" customHeight="1">
      <c r="A10" s="27"/>
      <c r="B10" s="134" t="s">
        <v>10</v>
      </c>
      <c r="C10" s="135"/>
      <c r="D10" s="93"/>
      <c r="E10" s="94"/>
      <c r="F10" s="93">
        <v>-217266628</v>
      </c>
      <c r="G10" s="94"/>
      <c r="H10" s="95">
        <f>F10-D10</f>
        <v>-217266628</v>
      </c>
      <c r="I10" s="96"/>
      <c r="J10" s="91">
        <f t="shared" si="0"/>
        <v>0</v>
      </c>
      <c r="K10" s="92">
        <f t="shared" si="1"/>
        <v>0</v>
      </c>
    </row>
    <row r="11" spans="1:11" ht="15" customHeight="1">
      <c r="A11" s="27"/>
      <c r="B11" s="28" t="s">
        <v>49</v>
      </c>
      <c r="C11" s="36"/>
      <c r="D11" s="93">
        <f>D9+D10</f>
        <v>8800000</v>
      </c>
      <c r="E11" s="97"/>
      <c r="F11" s="93">
        <f>F9+F10</f>
        <v>502761468</v>
      </c>
      <c r="G11" s="97"/>
      <c r="H11" s="93">
        <f>H9+H10</f>
        <v>493961468</v>
      </c>
      <c r="I11" s="97"/>
      <c r="J11" s="91">
        <f t="shared" si="0"/>
        <v>5613.1985</v>
      </c>
      <c r="K11" s="92">
        <f t="shared" si="1"/>
        <v>0.0011164734883779917</v>
      </c>
    </row>
    <row r="12" spans="1:11" ht="15" customHeight="1">
      <c r="A12" s="27"/>
      <c r="B12" s="28" t="s">
        <v>50</v>
      </c>
      <c r="C12" s="36"/>
      <c r="D12" s="93">
        <v>1000000</v>
      </c>
      <c r="E12" s="97"/>
      <c r="F12" s="93">
        <v>1521191</v>
      </c>
      <c r="G12" s="94"/>
      <c r="H12" s="93">
        <f>F12-D12</f>
        <v>521191</v>
      </c>
      <c r="I12" s="97"/>
      <c r="J12" s="91">
        <f t="shared" si="0"/>
        <v>52.119099999999996</v>
      </c>
      <c r="K12" s="92">
        <f t="shared" si="1"/>
        <v>0.00342620354708909</v>
      </c>
    </row>
    <row r="13" spans="1:11" ht="15" customHeight="1">
      <c r="A13" s="27"/>
      <c r="B13" s="27" t="s">
        <v>54</v>
      </c>
      <c r="C13" s="31"/>
      <c r="D13" s="122">
        <f>SUM(D11:E12)</f>
        <v>9800000</v>
      </c>
      <c r="E13" s="123"/>
      <c r="F13" s="122">
        <f>SUM(F11:G12)</f>
        <v>504282659</v>
      </c>
      <c r="G13" s="123"/>
      <c r="H13" s="122">
        <f>SUM(H11:I12)</f>
        <v>494482659</v>
      </c>
      <c r="I13" s="123"/>
      <c r="J13" s="128">
        <f t="shared" si="0"/>
        <v>5045.741418367347</v>
      </c>
      <c r="K13" s="129">
        <f t="shared" si="1"/>
        <v>0.001000578014792959</v>
      </c>
    </row>
    <row r="14" spans="1:11" ht="15" customHeight="1">
      <c r="A14" s="113" t="s">
        <v>11</v>
      </c>
      <c r="B14" s="113"/>
      <c r="C14" s="114"/>
      <c r="D14" s="122"/>
      <c r="E14" s="123"/>
      <c r="F14" s="122"/>
      <c r="G14" s="123"/>
      <c r="H14" s="122"/>
      <c r="I14" s="123"/>
      <c r="J14" s="91"/>
      <c r="K14" s="92"/>
    </row>
    <row r="15" spans="1:11" ht="15" customHeight="1">
      <c r="A15" s="27"/>
      <c r="B15" s="130" t="s">
        <v>62</v>
      </c>
      <c r="C15" s="131"/>
      <c r="D15" s="93"/>
      <c r="E15" s="94"/>
      <c r="F15" s="93">
        <v>11375</v>
      </c>
      <c r="G15" s="94"/>
      <c r="H15" s="95">
        <f>F15-D15</f>
        <v>11375</v>
      </c>
      <c r="I15" s="96"/>
      <c r="J15" s="91">
        <f>IF(D15=0,0,ABS(H15/D15*100))</f>
        <v>0</v>
      </c>
      <c r="K15" s="92">
        <f>IF(F15=0,0,ABS(J15/F15*100))</f>
        <v>0</v>
      </c>
    </row>
    <row r="16" spans="1:11" ht="15" customHeight="1">
      <c r="A16" s="27"/>
      <c r="B16" s="130" t="s">
        <v>63</v>
      </c>
      <c r="C16" s="131"/>
      <c r="D16" s="149"/>
      <c r="E16" s="148"/>
      <c r="F16" s="93">
        <v>171959</v>
      </c>
      <c r="G16" s="148"/>
      <c r="H16" s="95">
        <f>F16-D16</f>
        <v>171959</v>
      </c>
      <c r="I16" s="96"/>
      <c r="J16" s="91">
        <f>IF(D16=0,0,ABS(H16/D16*100))</f>
        <v>0</v>
      </c>
      <c r="K16" s="92">
        <f>IF(F16=0,0,ABS(J16/F16*100))</f>
        <v>0</v>
      </c>
    </row>
    <row r="17" spans="1:11" ht="15" customHeight="1">
      <c r="A17" s="27"/>
      <c r="B17" s="130" t="s">
        <v>59</v>
      </c>
      <c r="C17" s="131"/>
      <c r="D17" s="93">
        <v>-672530000</v>
      </c>
      <c r="E17" s="94"/>
      <c r="F17" s="93">
        <v>-86425227</v>
      </c>
      <c r="G17" s="94"/>
      <c r="H17" s="95">
        <f>F17-D17</f>
        <v>586104773</v>
      </c>
      <c r="I17" s="96"/>
      <c r="J17" s="91">
        <f>IF(D17=0,0,ABS(H17/D17*100))</f>
        <v>87.14923839828707</v>
      </c>
      <c r="K17" s="92">
        <f>IF(F17=0,0,ABS(J17/F17*100))</f>
        <v>0.00010083773155526345</v>
      </c>
    </row>
    <row r="18" spans="1:11" ht="15" customHeight="1">
      <c r="A18" s="27"/>
      <c r="B18" s="130" t="s">
        <v>44</v>
      </c>
      <c r="C18" s="131"/>
      <c r="D18" s="93">
        <v>-4470000</v>
      </c>
      <c r="E18" s="94"/>
      <c r="F18" s="95">
        <v>-5686678</v>
      </c>
      <c r="G18" s="96"/>
      <c r="H18" s="95">
        <f>F18-D18</f>
        <v>-1216678</v>
      </c>
      <c r="I18" s="96"/>
      <c r="J18" s="91">
        <f>IF(D18=0,0,ABS(H18/D18*100))</f>
        <v>27.21874720357942</v>
      </c>
      <c r="K18" s="92">
        <f>IF(F18=0,0,ABS(J18/F18*100))</f>
        <v>0.0004786405561134184</v>
      </c>
    </row>
    <row r="19" spans="1:11" ht="15" customHeight="1">
      <c r="A19" s="27"/>
      <c r="B19" s="27" t="s">
        <v>55</v>
      </c>
      <c r="C19" s="31"/>
      <c r="D19" s="122">
        <f>SUM(D15:E18)</f>
        <v>-677000000</v>
      </c>
      <c r="E19" s="123"/>
      <c r="F19" s="122">
        <f>SUM(F15:G18)</f>
        <v>-91928571</v>
      </c>
      <c r="G19" s="123"/>
      <c r="H19" s="122">
        <f>F19-D19</f>
        <v>585071429</v>
      </c>
      <c r="I19" s="123"/>
      <c r="J19" s="128">
        <f>IF(D19=0,0,ABS(H19/D19*100))</f>
        <v>86.42118596750369</v>
      </c>
      <c r="K19" s="129">
        <f>IF(F19=0,0,ABS(J19/F19*100))</f>
        <v>9.400906054278129E-05</v>
      </c>
    </row>
    <row r="20" spans="1:11" ht="15" customHeight="1">
      <c r="A20" s="113" t="s">
        <v>51</v>
      </c>
      <c r="B20" s="113"/>
      <c r="C20" s="114"/>
      <c r="D20" s="93"/>
      <c r="E20" s="94"/>
      <c r="F20" s="93"/>
      <c r="G20" s="94"/>
      <c r="H20" s="95"/>
      <c r="I20" s="96"/>
      <c r="J20" s="91"/>
      <c r="K20" s="92"/>
    </row>
    <row r="21" spans="1:11" ht="15" customHeight="1">
      <c r="A21" s="27"/>
      <c r="B21" s="163" t="s">
        <v>64</v>
      </c>
      <c r="C21" s="164"/>
      <c r="D21" s="93">
        <v>677000000</v>
      </c>
      <c r="E21" s="94"/>
      <c r="F21" s="95"/>
      <c r="G21" s="97"/>
      <c r="H21" s="95">
        <f>F21-D21</f>
        <v>-677000000</v>
      </c>
      <c r="I21" s="97"/>
      <c r="J21" s="95">
        <f aca="true" t="shared" si="2" ref="J21:J26">IF(D21=0,0,ABS(H21/D21*100))</f>
        <v>100</v>
      </c>
      <c r="K21" s="157">
        <f aca="true" t="shared" si="3" ref="K21:K26">IF(F21=0,0,ABS(J21/F21*100))</f>
        <v>0</v>
      </c>
    </row>
    <row r="22" spans="1:11" ht="15" customHeight="1">
      <c r="A22" s="27"/>
      <c r="B22" s="165"/>
      <c r="C22" s="166"/>
      <c r="D22" s="158"/>
      <c r="E22" s="148"/>
      <c r="F22" s="158"/>
      <c r="G22" s="148"/>
      <c r="H22" s="158">
        <f>F22-D22</f>
        <v>0</v>
      </c>
      <c r="I22" s="148"/>
      <c r="J22" s="158">
        <f t="shared" si="2"/>
        <v>0</v>
      </c>
      <c r="K22" s="159">
        <f t="shared" si="3"/>
        <v>0</v>
      </c>
    </row>
    <row r="23" spans="1:11" ht="15" customHeight="1">
      <c r="A23" s="27"/>
      <c r="B23" s="27" t="s">
        <v>56</v>
      </c>
      <c r="C23" s="31"/>
      <c r="D23" s="115">
        <f>SUM(D21:E22)</f>
        <v>677000000</v>
      </c>
      <c r="E23" s="116"/>
      <c r="F23" s="115">
        <f>SUM(F21:G22)</f>
        <v>0</v>
      </c>
      <c r="G23" s="116"/>
      <c r="H23" s="115">
        <f>SUM(H21:I22)</f>
        <v>-677000000</v>
      </c>
      <c r="I23" s="116"/>
      <c r="J23" s="128">
        <f t="shared" si="2"/>
        <v>100</v>
      </c>
      <c r="K23" s="129">
        <f t="shared" si="3"/>
        <v>0</v>
      </c>
    </row>
    <row r="24" spans="1:11" ht="15" customHeight="1">
      <c r="A24" s="113" t="s">
        <v>57</v>
      </c>
      <c r="B24" s="113"/>
      <c r="C24" s="114"/>
      <c r="D24" s="122">
        <f>D13+D19+D23</f>
        <v>9800000</v>
      </c>
      <c r="E24" s="123"/>
      <c r="F24" s="122">
        <f>F13+F19+F23</f>
        <v>412354088</v>
      </c>
      <c r="G24" s="123"/>
      <c r="H24" s="122">
        <f>H13+H19+H23</f>
        <v>402554088</v>
      </c>
      <c r="I24" s="123"/>
      <c r="J24" s="128">
        <f t="shared" si="2"/>
        <v>4107.694775510204</v>
      </c>
      <c r="K24" s="129">
        <f t="shared" si="3"/>
        <v>0.000996157160811318</v>
      </c>
    </row>
    <row r="25" spans="1:11" ht="15" customHeight="1">
      <c r="A25" s="113" t="s">
        <v>12</v>
      </c>
      <c r="B25" s="113"/>
      <c r="C25" s="114"/>
      <c r="D25" s="115"/>
      <c r="E25" s="116"/>
      <c r="F25" s="115">
        <v>484972904</v>
      </c>
      <c r="G25" s="116"/>
      <c r="H25" s="122">
        <f>F25-D25</f>
        <v>484972904</v>
      </c>
      <c r="I25" s="123"/>
      <c r="J25" s="128">
        <f t="shared" si="2"/>
        <v>0</v>
      </c>
      <c r="K25" s="129">
        <f t="shared" si="3"/>
        <v>0</v>
      </c>
    </row>
    <row r="26" spans="1:11" ht="15" customHeight="1" thickBot="1">
      <c r="A26" s="126" t="s">
        <v>13</v>
      </c>
      <c r="B26" s="126"/>
      <c r="C26" s="127"/>
      <c r="D26" s="100">
        <f>D24+D25</f>
        <v>9800000</v>
      </c>
      <c r="E26" s="101"/>
      <c r="F26" s="100">
        <f>F24+F25</f>
        <v>897326992</v>
      </c>
      <c r="G26" s="101"/>
      <c r="H26" s="100">
        <f>H24+H25</f>
        <v>887526992</v>
      </c>
      <c r="I26" s="101"/>
      <c r="J26" s="170">
        <f t="shared" si="2"/>
        <v>9056.39787755102</v>
      </c>
      <c r="K26" s="171">
        <f t="shared" si="3"/>
        <v>0.0010092639537528836</v>
      </c>
    </row>
    <row r="27" spans="1:11" ht="1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ht="15" customHeight="1"/>
    <row r="29" ht="15" customHeight="1"/>
    <row r="30" ht="15" customHeight="1"/>
    <row r="31" spans="2:11" ht="27" customHeight="1">
      <c r="B31" s="74" t="s">
        <v>61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2:11" ht="18" customHeight="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3:11" ht="19.5" customHeight="1" thickBot="1">
      <c r="C33" s="120" t="s">
        <v>69</v>
      </c>
      <c r="D33" s="120"/>
      <c r="E33" s="120"/>
      <c r="F33" s="120"/>
      <c r="G33" s="120"/>
      <c r="H33" s="120"/>
      <c r="I33" s="121" t="s">
        <v>0</v>
      </c>
      <c r="J33" s="121"/>
      <c r="K33" s="121"/>
    </row>
    <row r="34" spans="1:11" ht="30" customHeight="1">
      <c r="A34" s="117" t="s">
        <v>14</v>
      </c>
      <c r="B34" s="118"/>
      <c r="C34" s="119" t="s">
        <v>15</v>
      </c>
      <c r="D34" s="118"/>
      <c r="E34" s="3" t="s">
        <v>65</v>
      </c>
      <c r="F34" s="167" t="s">
        <v>17</v>
      </c>
      <c r="G34" s="112"/>
      <c r="H34" s="168"/>
      <c r="I34" s="119" t="s">
        <v>2</v>
      </c>
      <c r="J34" s="118"/>
      <c r="K34" s="3" t="s">
        <v>16</v>
      </c>
    </row>
    <row r="35" spans="1:11" ht="15" customHeight="1">
      <c r="A35" s="109" t="s">
        <v>18</v>
      </c>
      <c r="B35" s="110"/>
      <c r="C35" s="124">
        <f>SUM(C36:D50)</f>
        <v>5312904972</v>
      </c>
      <c r="D35" s="125"/>
      <c r="E35" s="32">
        <f aca="true" t="shared" si="4" ref="E35:E41">IF(C$35&gt;0,(C35/C$35)*100,0)</f>
        <v>100</v>
      </c>
      <c r="F35" s="150" t="s">
        <v>67</v>
      </c>
      <c r="G35" s="109"/>
      <c r="H35" s="151"/>
      <c r="I35" s="107">
        <f>SUM(I36:J41)</f>
        <v>4427114902</v>
      </c>
      <c r="J35" s="108"/>
      <c r="K35" s="32">
        <f>IF(I$51&gt;0,(I35/I$51)*100,0)</f>
        <v>83.3275755040175</v>
      </c>
    </row>
    <row r="36" spans="1:11" ht="15" customHeight="1">
      <c r="A36" s="98" t="s">
        <v>19</v>
      </c>
      <c r="B36" s="99"/>
      <c r="C36" s="93">
        <v>946624127</v>
      </c>
      <c r="D36" s="147"/>
      <c r="E36" s="33">
        <f t="shared" si="4"/>
        <v>17.817448871923848</v>
      </c>
      <c r="F36" s="154" t="s">
        <v>20</v>
      </c>
      <c r="G36" s="155"/>
      <c r="H36" s="156"/>
      <c r="I36" s="93">
        <v>52132385</v>
      </c>
      <c r="J36" s="94"/>
      <c r="K36" s="33">
        <f>IF(I$51&gt;0,(I36/I$51)*100,0)</f>
        <v>0.9812406823526375</v>
      </c>
    </row>
    <row r="37" spans="1:11" ht="15" customHeight="1">
      <c r="A37" s="98" t="s">
        <v>45</v>
      </c>
      <c r="B37" s="99"/>
      <c r="C37" s="93">
        <v>615518800</v>
      </c>
      <c r="D37" s="147"/>
      <c r="E37" s="33">
        <f>IF(C$35&gt;0,(C37/C$35)*100,0)-0.01</f>
        <v>11.575353083555962</v>
      </c>
      <c r="F37" s="154" t="s">
        <v>42</v>
      </c>
      <c r="G37" s="155"/>
      <c r="H37" s="156"/>
      <c r="I37" s="93">
        <v>4374982517</v>
      </c>
      <c r="J37" s="94"/>
      <c r="K37" s="33">
        <f>IF(I$51&gt;0,(I37/I$51)*100,0)</f>
        <v>82.34633482166487</v>
      </c>
    </row>
    <row r="38" spans="1:11" ht="15" customHeight="1">
      <c r="A38" s="98" t="s">
        <v>41</v>
      </c>
      <c r="B38" s="99"/>
      <c r="C38" s="93">
        <v>13152514</v>
      </c>
      <c r="D38" s="147"/>
      <c r="E38" s="33">
        <f t="shared" si="4"/>
        <v>0.24755786277594277</v>
      </c>
      <c r="F38" s="33"/>
      <c r="G38" s="98"/>
      <c r="H38" s="99"/>
      <c r="I38" s="93"/>
      <c r="J38" s="94"/>
      <c r="K38" s="33"/>
    </row>
    <row r="39" spans="1:11" ht="15" customHeight="1">
      <c r="A39" s="98" t="s">
        <v>21</v>
      </c>
      <c r="B39" s="99"/>
      <c r="C39" s="93">
        <v>3737609531</v>
      </c>
      <c r="D39" s="147"/>
      <c r="E39" s="33">
        <f>IF(C$35&gt;0,(C39/C$35)*100,0)</f>
        <v>70.34964018174425</v>
      </c>
      <c r="F39" s="33"/>
      <c r="G39" s="98"/>
      <c r="H39" s="99"/>
      <c r="I39" s="93"/>
      <c r="J39" s="94"/>
      <c r="K39" s="33"/>
    </row>
    <row r="40" spans="1:11" ht="15" customHeight="1">
      <c r="A40" s="98"/>
      <c r="B40" s="99"/>
      <c r="C40" s="29"/>
      <c r="D40" s="35"/>
      <c r="E40" s="33">
        <f t="shared" si="4"/>
        <v>0</v>
      </c>
      <c r="F40" s="33"/>
      <c r="G40" s="34"/>
      <c r="H40" s="11"/>
      <c r="I40" s="29"/>
      <c r="J40" s="35"/>
      <c r="K40" s="33"/>
    </row>
    <row r="41" spans="1:11" ht="15" customHeight="1">
      <c r="A41" s="98"/>
      <c r="B41" s="99"/>
      <c r="C41" s="29"/>
      <c r="D41" s="35"/>
      <c r="E41" s="33">
        <f t="shared" si="4"/>
        <v>0</v>
      </c>
      <c r="F41" s="33"/>
      <c r="G41" s="34"/>
      <c r="H41" s="11"/>
      <c r="I41" s="29"/>
      <c r="J41" s="35"/>
      <c r="K41" s="33"/>
    </row>
    <row r="42" spans="1:11" ht="15" customHeight="1">
      <c r="A42" s="34"/>
      <c r="B42" s="11"/>
      <c r="C42" s="29"/>
      <c r="D42" s="30"/>
      <c r="E42" s="15"/>
      <c r="F42" s="66"/>
      <c r="G42" s="34"/>
      <c r="H42" s="11"/>
      <c r="I42" s="29"/>
      <c r="J42" s="35"/>
      <c r="K42" s="33"/>
    </row>
    <row r="43" spans="1:11" ht="15" customHeight="1">
      <c r="A43" s="34"/>
      <c r="B43" s="11"/>
      <c r="C43" s="29"/>
      <c r="D43" s="30"/>
      <c r="E43" s="33"/>
      <c r="F43" s="33"/>
      <c r="G43" s="34"/>
      <c r="H43" s="11"/>
      <c r="I43" s="29"/>
      <c r="J43" s="35"/>
      <c r="K43" s="33"/>
    </row>
    <row r="44" spans="1:11" ht="15" customHeight="1">
      <c r="A44" s="98"/>
      <c r="B44" s="99"/>
      <c r="C44" s="29"/>
      <c r="D44" s="35"/>
      <c r="E44" s="32">
        <f>IF(C$35&gt;0,(C44/C$35)*100,0)</f>
        <v>0</v>
      </c>
      <c r="F44" s="160" t="s">
        <v>22</v>
      </c>
      <c r="G44" s="161"/>
      <c r="H44" s="162"/>
      <c r="I44" s="115">
        <f>SUM(I45:I50)</f>
        <v>885790070</v>
      </c>
      <c r="J44" s="116"/>
      <c r="K44" s="32">
        <f>IF(I$51&gt;0,(I44/I$51)*100,0)</f>
        <v>16.672424495982497</v>
      </c>
    </row>
    <row r="45" spans="1:11" ht="15" customHeight="1">
      <c r="A45" s="98"/>
      <c r="B45" s="99"/>
      <c r="C45" s="29"/>
      <c r="D45" s="35"/>
      <c r="E45" s="33">
        <f>IF(C$35&gt;0,(C45/C$35)*100,0)</f>
        <v>0</v>
      </c>
      <c r="F45" s="154" t="s">
        <v>68</v>
      </c>
      <c r="G45" s="155"/>
      <c r="H45" s="156"/>
      <c r="I45" s="93">
        <v>885790070</v>
      </c>
      <c r="J45" s="94"/>
      <c r="K45" s="33">
        <f>IF(I$51&gt;0,(I45/I$51)*100,0)</f>
        <v>16.672424495982497</v>
      </c>
    </row>
    <row r="46" spans="1:11" ht="15" customHeight="1">
      <c r="A46" s="34"/>
      <c r="B46" s="11"/>
      <c r="C46" s="29"/>
      <c r="D46" s="35"/>
      <c r="E46" s="33"/>
      <c r="F46" s="69"/>
      <c r="G46" s="70"/>
      <c r="H46" s="71"/>
      <c r="I46" s="29"/>
      <c r="J46" s="30"/>
      <c r="K46" s="33"/>
    </row>
    <row r="47" spans="1:11" ht="15" customHeight="1">
      <c r="A47" s="34"/>
      <c r="B47" s="11"/>
      <c r="C47" s="29"/>
      <c r="D47" s="35"/>
      <c r="E47" s="33"/>
      <c r="F47" s="33"/>
      <c r="G47" s="34"/>
      <c r="H47" s="11"/>
      <c r="I47" s="29"/>
      <c r="J47" s="30"/>
      <c r="K47" s="33"/>
    </row>
    <row r="48" spans="1:11" ht="15" customHeight="1">
      <c r="A48" s="98"/>
      <c r="B48" s="99"/>
      <c r="C48" s="29"/>
      <c r="D48" s="35"/>
      <c r="E48" s="33">
        <f>IF(C$35&gt;0,(C48/C$35)*100,0)</f>
        <v>0</v>
      </c>
      <c r="F48" s="33"/>
      <c r="G48" s="98"/>
      <c r="H48" s="99"/>
      <c r="I48" s="93"/>
      <c r="J48" s="94"/>
      <c r="K48" s="33">
        <f>IF(I$51&gt;0,(I48/I$51)*100,0)</f>
        <v>0</v>
      </c>
    </row>
    <row r="49" spans="1:11" ht="15" customHeight="1">
      <c r="A49" s="34"/>
      <c r="B49" s="11"/>
      <c r="C49" s="29"/>
      <c r="D49" s="35"/>
      <c r="E49" s="33"/>
      <c r="F49" s="33"/>
      <c r="G49" s="34"/>
      <c r="H49" s="11"/>
      <c r="I49" s="29"/>
      <c r="J49" s="30"/>
      <c r="K49" s="33"/>
    </row>
    <row r="50" spans="1:11" ht="15" customHeight="1">
      <c r="A50" s="34"/>
      <c r="B50" s="11"/>
      <c r="C50" s="29"/>
      <c r="D50" s="35"/>
      <c r="E50" s="33"/>
      <c r="F50" s="33"/>
      <c r="G50" s="98"/>
      <c r="H50" s="99"/>
      <c r="I50" s="93"/>
      <c r="J50" s="94"/>
      <c r="K50" s="33">
        <f>IF(I$51&gt;0,(I50/I$51)*100,0)</f>
        <v>0</v>
      </c>
    </row>
    <row r="51" spans="1:12" ht="15" customHeight="1" thickBot="1">
      <c r="A51" s="103" t="s">
        <v>23</v>
      </c>
      <c r="B51" s="104"/>
      <c r="C51" s="105">
        <f>SUM(C36:D50)</f>
        <v>5312904972</v>
      </c>
      <c r="D51" s="106"/>
      <c r="E51" s="4">
        <f>IF(C$35&gt;0,(C51/C$35)*100,0)</f>
        <v>100</v>
      </c>
      <c r="F51" s="152" t="s">
        <v>66</v>
      </c>
      <c r="G51" s="103"/>
      <c r="H51" s="153"/>
      <c r="I51" s="100">
        <f>I35+I44</f>
        <v>5312904972</v>
      </c>
      <c r="J51" s="101"/>
      <c r="K51" s="4">
        <f>IF(I$51&gt;0,(I51/I$51)*100,0)</f>
        <v>100</v>
      </c>
      <c r="L51" s="40"/>
    </row>
    <row r="52" spans="1:11" s="5" customFormat="1" ht="15" customHeight="1">
      <c r="A52" s="111" t="s">
        <v>70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2:11" ht="16.5" customHeight="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 ht="16.5" customHeight="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</sheetData>
  <sheetProtection/>
  <mergeCells count="152">
    <mergeCell ref="J10:K10"/>
    <mergeCell ref="B21:C22"/>
    <mergeCell ref="D21:E22"/>
    <mergeCell ref="F21:G22"/>
    <mergeCell ref="H21:I22"/>
    <mergeCell ref="F34:H34"/>
    <mergeCell ref="A27:K27"/>
    <mergeCell ref="J26:K26"/>
    <mergeCell ref="J24:K24"/>
    <mergeCell ref="J17:K17"/>
    <mergeCell ref="J14:K14"/>
    <mergeCell ref="J13:K13"/>
    <mergeCell ref="J21:K22"/>
    <mergeCell ref="A40:B40"/>
    <mergeCell ref="A41:B41"/>
    <mergeCell ref="I48:J48"/>
    <mergeCell ref="I45:J45"/>
    <mergeCell ref="I44:J44"/>
    <mergeCell ref="F45:H45"/>
    <mergeCell ref="F44:H44"/>
    <mergeCell ref="F16:G16"/>
    <mergeCell ref="D16:E16"/>
    <mergeCell ref="F35:H35"/>
    <mergeCell ref="F51:H51"/>
    <mergeCell ref="F36:H36"/>
    <mergeCell ref="F37:H37"/>
    <mergeCell ref="C39:D39"/>
    <mergeCell ref="C38:D38"/>
    <mergeCell ref="F17:G17"/>
    <mergeCell ref="H17:I17"/>
    <mergeCell ref="J16:K16"/>
    <mergeCell ref="B16:C16"/>
    <mergeCell ref="I37:J37"/>
    <mergeCell ref="A37:B37"/>
    <mergeCell ref="J18:K18"/>
    <mergeCell ref="J20:K20"/>
    <mergeCell ref="C37:D37"/>
    <mergeCell ref="C36:D36"/>
    <mergeCell ref="B17:C17"/>
    <mergeCell ref="D17:E17"/>
    <mergeCell ref="A4:C5"/>
    <mergeCell ref="D4:E5"/>
    <mergeCell ref="F4:G5"/>
    <mergeCell ref="H4:K4"/>
    <mergeCell ref="H5:I5"/>
    <mergeCell ref="J5:K5"/>
    <mergeCell ref="B1:K1"/>
    <mergeCell ref="B2:K2"/>
    <mergeCell ref="C3:H3"/>
    <mergeCell ref="I3:K3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D13:E13"/>
    <mergeCell ref="F13:G13"/>
    <mergeCell ref="H13:I13"/>
    <mergeCell ref="B10:C10"/>
    <mergeCell ref="A14:C14"/>
    <mergeCell ref="D14:E14"/>
    <mergeCell ref="F14:G14"/>
    <mergeCell ref="H14:I14"/>
    <mergeCell ref="B15:C15"/>
    <mergeCell ref="D15:E15"/>
    <mergeCell ref="F15:G15"/>
    <mergeCell ref="H15:I15"/>
    <mergeCell ref="B18:C18"/>
    <mergeCell ref="F18:G18"/>
    <mergeCell ref="H18:I18"/>
    <mergeCell ref="A20:C20"/>
    <mergeCell ref="D20:E20"/>
    <mergeCell ref="F20:G20"/>
    <mergeCell ref="H20:I20"/>
    <mergeCell ref="D19:E19"/>
    <mergeCell ref="F19:G19"/>
    <mergeCell ref="H19:I19"/>
    <mergeCell ref="J19:K19"/>
    <mergeCell ref="J25:K25"/>
    <mergeCell ref="D23:E23"/>
    <mergeCell ref="F23:G23"/>
    <mergeCell ref="H23:I23"/>
    <mergeCell ref="J23:K23"/>
    <mergeCell ref="A24:C24"/>
    <mergeCell ref="D24:E24"/>
    <mergeCell ref="F24:G24"/>
    <mergeCell ref="H24:I24"/>
    <mergeCell ref="H25:I25"/>
    <mergeCell ref="C35:D35"/>
    <mergeCell ref="A26:C26"/>
    <mergeCell ref="D26:E26"/>
    <mergeCell ref="F26:G26"/>
    <mergeCell ref="H26:I26"/>
    <mergeCell ref="F25:G25"/>
    <mergeCell ref="A34:B34"/>
    <mergeCell ref="C34:D34"/>
    <mergeCell ref="B31:K31"/>
    <mergeCell ref="B32:K32"/>
    <mergeCell ref="C33:H33"/>
    <mergeCell ref="I33:K33"/>
    <mergeCell ref="I34:J34"/>
    <mergeCell ref="I38:J38"/>
    <mergeCell ref="A39:B39"/>
    <mergeCell ref="G39:H39"/>
    <mergeCell ref="I39:J39"/>
    <mergeCell ref="A38:B38"/>
    <mergeCell ref="A48:B48"/>
    <mergeCell ref="G48:H48"/>
    <mergeCell ref="A45:B45"/>
    <mergeCell ref="I35:J35"/>
    <mergeCell ref="A36:B36"/>
    <mergeCell ref="I36:J36"/>
    <mergeCell ref="A35:B35"/>
    <mergeCell ref="H9:I9"/>
    <mergeCell ref="H16:I16"/>
    <mergeCell ref="J12:K12"/>
    <mergeCell ref="F9:G9"/>
    <mergeCell ref="A25:C25"/>
    <mergeCell ref="D25:E25"/>
    <mergeCell ref="I50:J50"/>
    <mergeCell ref="I51:J51"/>
    <mergeCell ref="B53:K53"/>
    <mergeCell ref="B54:K54"/>
    <mergeCell ref="A51:B51"/>
    <mergeCell ref="C51:D51"/>
    <mergeCell ref="A52:K52"/>
    <mergeCell ref="G50:H50"/>
    <mergeCell ref="G38:H38"/>
    <mergeCell ref="A44:B44"/>
    <mergeCell ref="F8:G8"/>
    <mergeCell ref="F12:G12"/>
    <mergeCell ref="H8:I8"/>
    <mergeCell ref="H12:I12"/>
    <mergeCell ref="D18:E18"/>
    <mergeCell ref="D8:E8"/>
    <mergeCell ref="D12:E12"/>
    <mergeCell ref="D9:E9"/>
    <mergeCell ref="J8:K8"/>
    <mergeCell ref="J9:K9"/>
    <mergeCell ref="D10:E10"/>
    <mergeCell ref="F10:G10"/>
    <mergeCell ref="H10:I10"/>
    <mergeCell ref="J15:K15"/>
    <mergeCell ref="D11:E11"/>
    <mergeCell ref="F11:G11"/>
    <mergeCell ref="H11:I11"/>
    <mergeCell ref="J11:K1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吳昌益</cp:lastModifiedBy>
  <cp:lastPrinted>2019-04-08T08:01:55Z</cp:lastPrinted>
  <dcterms:created xsi:type="dcterms:W3CDTF">2011-04-19T02:39:36Z</dcterms:created>
  <dcterms:modified xsi:type="dcterms:W3CDTF">2019-04-18T05:59:40Z</dcterms:modified>
  <cp:category/>
  <cp:version/>
  <cp:contentType/>
  <cp:contentStatus/>
</cp:coreProperties>
</file>