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餘絀表及撥補表" sheetId="1" r:id="rId1"/>
    <sheet name="現流表及平衡表" sheetId="2" r:id="rId2"/>
  </sheets>
  <definedNames>
    <definedName name="_xlnm.Print_Area" localSheetId="1">'現流表及平衡表'!$A$1:$K$45</definedName>
    <definedName name="_xlnm.Print_Area" localSheetId="0">'餘絀表及撥補表'!$A$1:$H$42</definedName>
  </definedNames>
  <calcPr fullCalcOnLoad="1"/>
</workbook>
</file>

<file path=xl/sharedStrings.xml><?xml version="1.0" encoding="utf-8"?>
<sst xmlns="http://schemas.openxmlformats.org/spreadsheetml/2006/main" count="93" uniqueCount="73">
  <si>
    <t>單位：新臺幣元</t>
  </si>
  <si>
    <t>％</t>
  </si>
  <si>
    <t>金　　　　額</t>
  </si>
  <si>
    <t>科　　　　目</t>
  </si>
  <si>
    <t>金　　　　額</t>
  </si>
  <si>
    <t>％</t>
  </si>
  <si>
    <t>科     　　目</t>
  </si>
  <si>
    <t>科目</t>
  </si>
  <si>
    <t>項目</t>
  </si>
  <si>
    <t>本年度決算數</t>
  </si>
  <si>
    <t>賸餘之部</t>
  </si>
  <si>
    <t>分配之部</t>
  </si>
  <si>
    <t>未分配賸餘</t>
  </si>
  <si>
    <t>本年度
決算數</t>
  </si>
  <si>
    <t>總收入</t>
  </si>
  <si>
    <t>總支出</t>
  </si>
  <si>
    <t>本期賸餘</t>
  </si>
  <si>
    <t>前期未分配賸餘</t>
  </si>
  <si>
    <t>期初現金及約當現金</t>
  </si>
  <si>
    <t>期末現金及約當現金</t>
  </si>
  <si>
    <t>業務活動之現金流量</t>
  </si>
  <si>
    <t>調整非現金項目</t>
  </si>
  <si>
    <t>投資活動之現金流量</t>
  </si>
  <si>
    <t>資　產</t>
  </si>
  <si>
    <t>合                 計</t>
  </si>
  <si>
    <t>負　債</t>
  </si>
  <si>
    <t>合 　　計</t>
  </si>
  <si>
    <t>積欠工資墊償基金平衡表</t>
  </si>
  <si>
    <t>流動資產</t>
  </si>
  <si>
    <t>無形資產</t>
  </si>
  <si>
    <t>其他資產</t>
  </si>
  <si>
    <t>流動負債</t>
  </si>
  <si>
    <t>累積餘絀</t>
  </si>
  <si>
    <t>本年度預算數</t>
  </si>
  <si>
    <t>金額</t>
  </si>
  <si>
    <t>-</t>
  </si>
  <si>
    <t>-</t>
  </si>
  <si>
    <t>業務費用</t>
  </si>
  <si>
    <t>投資</t>
  </si>
  <si>
    <t>投資業務收入</t>
  </si>
  <si>
    <t>存款利息收入</t>
  </si>
  <si>
    <t>提繳費收入</t>
  </si>
  <si>
    <t>雜項業務收入</t>
  </si>
  <si>
    <t>收回呆帳</t>
  </si>
  <si>
    <t>雜項收入</t>
  </si>
  <si>
    <t>投資業務成本</t>
  </si>
  <si>
    <t>呆帳</t>
  </si>
  <si>
    <t>雜項業務成本</t>
  </si>
  <si>
    <t>本期賸餘（短絀）</t>
  </si>
  <si>
    <r>
      <t>金</t>
    </r>
    <r>
      <rPr>
        <b/>
        <sz val="12"/>
        <color indexed="8"/>
        <rFont val="Times New Roman"/>
        <family val="1"/>
      </rPr>
      <t xml:space="preserve">        </t>
    </r>
    <r>
      <rPr>
        <b/>
        <sz val="12"/>
        <color indexed="8"/>
        <rFont val="新細明體"/>
        <family val="1"/>
      </rPr>
      <t>額</t>
    </r>
  </si>
  <si>
    <t>利息股利之調整</t>
  </si>
  <si>
    <t>收取利息</t>
  </si>
  <si>
    <t>收取股利</t>
  </si>
  <si>
    <t>增加流動金融資產及短期貸墊款</t>
  </si>
  <si>
    <t>增加無形資產及其他資產</t>
  </si>
  <si>
    <t>現金及約當現金之淨增（淨減）</t>
  </si>
  <si>
    <t>本年度
預算數</t>
  </si>
  <si>
    <t>不動產、廠房及設備</t>
  </si>
  <si>
    <t>淨值</t>
  </si>
  <si>
    <t>本期賸餘（短絀）</t>
  </si>
  <si>
    <t>未計利息股利之本期賸餘（短絀）</t>
  </si>
  <si>
    <t>積欠工資墊償基金現金流量表</t>
  </si>
  <si>
    <r>
      <t>比較增減</t>
    </r>
  </si>
  <si>
    <t>積欠工資墊償基金收支餘絀表</t>
  </si>
  <si>
    <t>積欠工資墊償基金餘絀撥補表</t>
  </si>
  <si>
    <t>未計利息股利之現金流入（流出）</t>
  </si>
  <si>
    <r>
      <t xml:space="preserve">       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108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    </t>
    </r>
    <r>
      <rPr>
        <b/>
        <sz val="12"/>
        <color indexed="8"/>
        <rFont val="新細明體"/>
        <family val="1"/>
      </rPr>
      <t>　</t>
    </r>
    <r>
      <rPr>
        <b/>
        <sz val="10"/>
        <color indexed="8"/>
        <rFont val="新細明體"/>
        <family val="1"/>
      </rPr>
      <t>　　　　</t>
    </r>
    <r>
      <rPr>
        <b/>
        <sz val="10"/>
        <color indexed="8"/>
        <rFont val="Times New Roman"/>
        <family val="1"/>
      </rPr>
      <t xml:space="preserve">              </t>
    </r>
    <r>
      <rPr>
        <b/>
        <sz val="12"/>
        <color indexed="8"/>
        <rFont val="新細明體"/>
        <family val="1"/>
      </rPr>
      <t>單位：新臺幣元</t>
    </r>
  </si>
  <si>
    <r>
      <t xml:space="preserve">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108</t>
    </r>
    <r>
      <rPr>
        <b/>
        <sz val="12"/>
        <color indexed="8"/>
        <rFont val="新細明體"/>
        <family val="1"/>
      </rPr>
      <t>年度</t>
    </r>
  </si>
  <si>
    <t>減少投資</t>
  </si>
  <si>
    <t>增加不動產、廠房及設備</t>
  </si>
  <si>
    <r>
      <t xml:space="preserve">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108</t>
    </r>
    <r>
      <rPr>
        <b/>
        <sz val="12"/>
        <color indexed="8"/>
        <rFont val="新細明體"/>
        <family val="1"/>
      </rPr>
      <t>年</t>
    </r>
    <r>
      <rPr>
        <b/>
        <sz val="12"/>
        <color indexed="8"/>
        <rFont val="Times New Roman"/>
        <family val="1"/>
      </rPr>
      <t>12</t>
    </r>
    <r>
      <rPr>
        <b/>
        <sz val="12"/>
        <color indexed="8"/>
        <rFont val="新細明體"/>
        <family val="1"/>
      </rPr>
      <t>月</t>
    </r>
    <r>
      <rPr>
        <b/>
        <sz val="12"/>
        <color indexed="8"/>
        <rFont val="Times New Roman"/>
        <family val="1"/>
      </rPr>
      <t>31</t>
    </r>
    <r>
      <rPr>
        <b/>
        <sz val="12"/>
        <color indexed="8"/>
        <rFont val="新細明體"/>
        <family val="1"/>
      </rPr>
      <t>日</t>
    </r>
  </si>
  <si>
    <t xml:space="preserve">    業務活動之淨現金流入（流出）</t>
  </si>
  <si>
    <t xml:space="preserve">    投資活動之淨現金流入（流出）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</si>
</sst>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  &quot;* #,##0.00_);_(* &quot;&quot;_);_(@_)"/>
    <numFmt numFmtId="177" formatCode="_(* #,##0.00_);_(&quot;-&quot;\ #,##0.00_);_(* &quot;&quot;_);_(@_)"/>
    <numFmt numFmtId="178" formatCode="#,##0.00_ "/>
    <numFmt numFmtId="179" formatCode="#,##0_ "/>
  </numFmts>
  <fonts count="47">
    <font>
      <sz val="12"/>
      <name val="標楷體"/>
      <family val="4"/>
    </font>
    <font>
      <sz val="12"/>
      <color indexed="8"/>
      <name val="新細明體"/>
      <family val="1"/>
    </font>
    <font>
      <sz val="9"/>
      <name val="標楷體"/>
      <family val="4"/>
    </font>
    <font>
      <b/>
      <sz val="20"/>
      <name val="新細明體"/>
      <family val="1"/>
    </font>
    <font>
      <sz val="9"/>
      <name val="細明體"/>
      <family val="3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1"/>
      <color indexed="62"/>
      <name val="新細明體"/>
      <family val="1"/>
    </font>
    <font>
      <b/>
      <sz val="20"/>
      <color indexed="8"/>
      <name val="新細明體"/>
      <family val="1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b/>
      <sz val="12"/>
      <color indexed="8"/>
      <name val="Times New Roman"/>
      <family val="1"/>
    </font>
    <font>
      <b/>
      <sz val="12"/>
      <color indexed="8"/>
      <name val="新細明體"/>
      <family val="1"/>
    </font>
    <font>
      <b/>
      <sz val="10"/>
      <color indexed="8"/>
      <name val="新細明體"/>
      <family val="1"/>
    </font>
    <font>
      <b/>
      <sz val="10"/>
      <color indexed="8"/>
      <name val="Times New Roman"/>
      <family val="1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b/>
      <sz val="9"/>
      <color indexed="8"/>
      <name val="新細明體"/>
      <family val="1"/>
    </font>
    <font>
      <sz val="9"/>
      <color indexed="8"/>
      <name val="新細明體"/>
      <family val="1"/>
    </font>
    <font>
      <b/>
      <sz val="12"/>
      <color indexed="8"/>
      <name val="細明體"/>
      <family val="3"/>
    </font>
    <font>
      <sz val="10"/>
      <color indexed="8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3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3"/>
      <color indexed="62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10" borderId="0" applyNumberFormat="0" applyBorder="0" applyAlignment="0" applyProtection="0"/>
    <xf numFmtId="0" fontId="33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3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14" borderId="0" applyNumberFormat="0" applyBorder="0" applyAlignment="0" applyProtection="0"/>
    <xf numFmtId="0" fontId="36" fillId="0" borderId="1" applyNumberFormat="0" applyFill="0" applyAlignment="0" applyProtection="0"/>
    <xf numFmtId="0" fontId="37" fillId="15" borderId="0" applyNumberFormat="0" applyBorder="0" applyAlignment="0" applyProtection="0"/>
    <xf numFmtId="9" fontId="0" fillId="0" borderId="0" applyFont="0" applyFill="0" applyBorder="0" applyAlignment="0" applyProtection="0"/>
    <xf numFmtId="0" fontId="38" fillId="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16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41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42" fillId="22" borderId="2" applyNumberFormat="0" applyAlignment="0" applyProtection="0"/>
    <xf numFmtId="0" fontId="43" fillId="2" borderId="8" applyNumberFormat="0" applyAlignment="0" applyProtection="0"/>
    <xf numFmtId="0" fontId="44" fillId="23" borderId="9" applyNumberFormat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42"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10" xfId="0" applyFont="1" applyBorder="1" applyAlignment="1" applyProtection="1">
      <alignment horizontal="distributed" vertical="center" indent="1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177" fontId="14" fillId="0" borderId="12" xfId="0" applyNumberFormat="1" applyFont="1" applyBorder="1" applyAlignment="1" applyProtection="1">
      <alignment vertical="center"/>
      <protection/>
    </xf>
    <xf numFmtId="177" fontId="14" fillId="0" borderId="13" xfId="0" applyNumberFormat="1" applyFont="1" applyBorder="1" applyAlignment="1" applyProtection="1">
      <alignment vertical="center" readingOrder="2"/>
      <protection/>
    </xf>
    <xf numFmtId="177" fontId="14" fillId="0" borderId="12" xfId="0" applyNumberFormat="1" applyFont="1" applyBorder="1" applyAlignment="1" applyProtection="1">
      <alignment horizontal="right" vertical="center"/>
      <protection/>
    </xf>
    <xf numFmtId="176" fontId="14" fillId="0" borderId="13" xfId="0" applyNumberFormat="1" applyFont="1" applyBorder="1" applyAlignment="1" applyProtection="1">
      <alignment vertical="center" readingOrder="2"/>
      <protection/>
    </xf>
    <xf numFmtId="0" fontId="1" fillId="0" borderId="0" xfId="0" applyFont="1" applyAlignment="1">
      <alignment vertical="center"/>
    </xf>
    <xf numFmtId="0" fontId="15" fillId="0" borderId="14" xfId="0" applyFont="1" applyBorder="1" applyAlignment="1" applyProtection="1">
      <alignment horizontal="left" vertical="center"/>
      <protection locked="0"/>
    </xf>
    <xf numFmtId="177" fontId="16" fillId="0" borderId="15" xfId="0" applyNumberFormat="1" applyFont="1" applyBorder="1" applyAlignment="1" applyProtection="1">
      <alignment horizontal="left" vertical="center"/>
      <protection locked="0"/>
    </xf>
    <xf numFmtId="177" fontId="16" fillId="0" borderId="15" xfId="0" applyNumberFormat="1" applyFont="1" applyBorder="1" applyAlignment="1" applyProtection="1">
      <alignment horizontal="center" vertical="center"/>
      <protection/>
    </xf>
    <xf numFmtId="177" fontId="16" fillId="0" borderId="15" xfId="0" applyNumberFormat="1" applyFont="1" applyBorder="1" applyAlignment="1" applyProtection="1">
      <alignment horizontal="center" vertical="center"/>
      <protection locked="0"/>
    </xf>
    <xf numFmtId="177" fontId="16" fillId="0" borderId="15" xfId="0" applyNumberFormat="1" applyFont="1" applyBorder="1" applyAlignment="1" applyProtection="1">
      <alignment horizontal="right" vertical="center"/>
      <protection/>
    </xf>
    <xf numFmtId="176" fontId="16" fillId="0" borderId="16" xfId="0" applyNumberFormat="1" applyFont="1" applyBorder="1" applyAlignment="1" applyProtection="1">
      <alignment horizontal="right" vertical="center" readingOrder="2"/>
      <protection/>
    </xf>
    <xf numFmtId="178" fontId="16" fillId="0" borderId="16" xfId="0" applyNumberFormat="1" applyFont="1" applyBorder="1" applyAlignment="1" applyProtection="1">
      <alignment horizontal="right" vertical="center" readingOrder="2"/>
      <protection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14" xfId="0" applyFont="1" applyBorder="1" applyAlignment="1" applyProtection="1">
      <alignment horizontal="left" vertical="center"/>
      <protection locked="0"/>
    </xf>
    <xf numFmtId="177" fontId="14" fillId="0" borderId="15" xfId="0" applyNumberFormat="1" applyFont="1" applyBorder="1" applyAlignment="1" applyProtection="1">
      <alignment vertical="center"/>
      <protection/>
    </xf>
    <xf numFmtId="177" fontId="14" fillId="0" borderId="15" xfId="0" applyNumberFormat="1" applyFont="1" applyBorder="1" applyAlignment="1" applyProtection="1">
      <alignment horizontal="center" vertical="center"/>
      <protection/>
    </xf>
    <xf numFmtId="178" fontId="14" fillId="0" borderId="16" xfId="0" applyNumberFormat="1" applyFont="1" applyBorder="1" applyAlignment="1" applyProtection="1">
      <alignment horizontal="right" vertical="center" readingOrder="2"/>
      <protection/>
    </xf>
    <xf numFmtId="177" fontId="16" fillId="0" borderId="16" xfId="33" applyNumberFormat="1" applyFont="1" applyFill="1" applyBorder="1" applyAlignment="1" applyProtection="1">
      <alignment horizontal="right" vertical="center"/>
      <protection/>
    </xf>
    <xf numFmtId="176" fontId="14" fillId="0" borderId="16" xfId="0" applyNumberFormat="1" applyFont="1" applyBorder="1" applyAlignment="1" applyProtection="1">
      <alignment vertical="center" readingOrder="2"/>
      <protection/>
    </xf>
    <xf numFmtId="177" fontId="14" fillId="0" borderId="17" xfId="0" applyNumberFormat="1" applyFont="1" applyBorder="1" applyAlignment="1" applyProtection="1">
      <alignment vertical="center"/>
      <protection/>
    </xf>
    <xf numFmtId="176" fontId="14" fillId="0" borderId="18" xfId="0" applyNumberFormat="1" applyFont="1" applyBorder="1" applyAlignment="1" applyProtection="1">
      <alignment vertical="center" readingOrder="2"/>
      <protection/>
    </xf>
    <xf numFmtId="0" fontId="9" fillId="0" borderId="0" xfId="0" applyFont="1" applyAlignment="1">
      <alignment vertical="center"/>
    </xf>
    <xf numFmtId="49" fontId="15" fillId="0" borderId="14" xfId="0" applyNumberFormat="1" applyFont="1" applyBorder="1" applyAlignment="1" applyProtection="1">
      <alignment horizontal="left" vertical="center" readingOrder="1"/>
      <protection locked="0"/>
    </xf>
    <xf numFmtId="0" fontId="9" fillId="0" borderId="0" xfId="0" applyFont="1" applyAlignment="1">
      <alignment horizontal="left" vertical="center" indent="1"/>
    </xf>
    <xf numFmtId="0" fontId="9" fillId="0" borderId="0" xfId="0" applyFont="1" applyAlignment="1" applyProtection="1">
      <alignment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177" fontId="16" fillId="0" borderId="15" xfId="0" applyNumberFormat="1" applyFont="1" applyBorder="1" applyAlignment="1" applyProtection="1">
      <alignment vertical="center"/>
      <protection locked="0"/>
    </xf>
    <xf numFmtId="177" fontId="16" fillId="0" borderId="15" xfId="0" applyNumberFormat="1" applyFont="1" applyBorder="1" applyAlignment="1" applyProtection="1">
      <alignment vertical="center"/>
      <protection/>
    </xf>
    <xf numFmtId="176" fontId="16" fillId="0" borderId="16" xfId="0" applyNumberFormat="1" applyFont="1" applyBorder="1" applyAlignment="1" applyProtection="1">
      <alignment vertical="center" readingOrder="2"/>
      <protection/>
    </xf>
    <xf numFmtId="0" fontId="16" fillId="0" borderId="0" xfId="0" applyFont="1" applyAlignment="1">
      <alignment vertical="center"/>
    </xf>
    <xf numFmtId="0" fontId="17" fillId="0" borderId="0" xfId="0" applyFont="1" applyBorder="1" applyAlignment="1" applyProtection="1">
      <alignment horizontal="left" vertical="center"/>
      <protection/>
    </xf>
    <xf numFmtId="177" fontId="16" fillId="0" borderId="16" xfId="0" applyNumberFormat="1" applyFont="1" applyBorder="1" applyAlignment="1" applyProtection="1">
      <alignment horizontal="right" vertical="center"/>
      <protection locked="0"/>
    </xf>
    <xf numFmtId="177" fontId="16" fillId="0" borderId="14" xfId="0" applyNumberFormat="1" applyFont="1" applyBorder="1" applyAlignment="1" applyProtection="1">
      <alignment horizontal="right" vertical="center"/>
      <protection locked="0"/>
    </xf>
    <xf numFmtId="177" fontId="16" fillId="0" borderId="16" xfId="0" applyNumberFormat="1" applyFont="1" applyBorder="1" applyAlignment="1" applyProtection="1">
      <alignment horizontal="right" vertical="center"/>
      <protection/>
    </xf>
    <xf numFmtId="177" fontId="16" fillId="0" borderId="14" xfId="0" applyNumberFormat="1" applyFont="1" applyBorder="1" applyAlignment="1" applyProtection="1">
      <alignment horizontal="right" vertical="center"/>
      <protection/>
    </xf>
    <xf numFmtId="0" fontId="17" fillId="0" borderId="14" xfId="0" applyFont="1" applyBorder="1" applyAlignment="1" applyProtection="1">
      <alignment horizontal="left" vertical="center"/>
      <protection/>
    </xf>
    <xf numFmtId="177" fontId="14" fillId="0" borderId="16" xfId="0" applyNumberFormat="1" applyFont="1" applyBorder="1" applyAlignment="1" applyProtection="1">
      <alignment horizontal="right" vertical="center"/>
      <protection/>
    </xf>
    <xf numFmtId="0" fontId="19" fillId="0" borderId="19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left" vertical="center"/>
      <protection locked="0"/>
    </xf>
    <xf numFmtId="177" fontId="16" fillId="0" borderId="0" xfId="0" applyNumberFormat="1" applyFont="1" applyBorder="1" applyAlignment="1" applyProtection="1">
      <alignment horizontal="right" vertical="center"/>
      <protection locked="0"/>
    </xf>
    <xf numFmtId="0" fontId="9" fillId="0" borderId="0" xfId="0" applyFont="1" applyAlignment="1" applyProtection="1">
      <alignment vertical="center"/>
      <protection locked="0"/>
    </xf>
    <xf numFmtId="177" fontId="14" fillId="0" borderId="18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Alignment="1">
      <alignment horizontal="right" vertical="center"/>
    </xf>
    <xf numFmtId="0" fontId="16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Alignment="1">
      <alignment vertical="center"/>
    </xf>
    <xf numFmtId="0" fontId="16" fillId="0" borderId="20" xfId="0" applyFont="1" applyBorder="1" applyAlignment="1" applyProtection="1">
      <alignment horizontal="left" vertical="center" wrapText="1"/>
      <protection locked="0"/>
    </xf>
    <xf numFmtId="0" fontId="16" fillId="0" borderId="20" xfId="0" applyFont="1" applyBorder="1" applyAlignment="1" applyProtection="1">
      <alignment horizontal="left" vertical="center"/>
      <protection locked="0"/>
    </xf>
    <xf numFmtId="0" fontId="13" fillId="0" borderId="21" xfId="0" applyFont="1" applyBorder="1" applyAlignment="1" applyProtection="1">
      <alignment horizontal="left" vertical="center"/>
      <protection locked="0"/>
    </xf>
    <xf numFmtId="0" fontId="13" fillId="0" borderId="22" xfId="0" applyFont="1" applyBorder="1" applyAlignment="1" applyProtection="1">
      <alignment horizontal="left" vertical="center"/>
      <protection locked="0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0" borderId="24" xfId="0" applyFont="1" applyBorder="1" applyAlignment="1" applyProtection="1">
      <alignment horizontal="left" vertical="center"/>
      <protection locked="0"/>
    </xf>
    <xf numFmtId="0" fontId="12" fillId="0" borderId="25" xfId="0" applyFont="1" applyBorder="1" applyAlignment="1" applyProtection="1">
      <alignment horizontal="distributed" vertical="center" indent="1"/>
      <protection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14" xfId="0" applyFont="1" applyBorder="1" applyAlignment="1" applyProtection="1">
      <alignment horizontal="left" vertical="center"/>
      <protection locked="0"/>
    </xf>
    <xf numFmtId="0" fontId="12" fillId="0" borderId="19" xfId="0" applyFont="1" applyBorder="1" applyAlignment="1" applyProtection="1">
      <alignment horizontal="distributed" vertical="center" indent="1"/>
      <protection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left" vertical="top"/>
      <protection locked="0"/>
    </xf>
    <xf numFmtId="0" fontId="12" fillId="0" borderId="20" xfId="0" applyFont="1" applyBorder="1" applyAlignment="1" applyProtection="1">
      <alignment horizontal="distributed" vertical="center" indent="1"/>
      <protection/>
    </xf>
    <xf numFmtId="0" fontId="12" fillId="0" borderId="26" xfId="0" applyFont="1" applyBorder="1" applyAlignment="1" applyProtection="1">
      <alignment horizontal="distributed" vertical="center" indent="1"/>
      <protection/>
    </xf>
    <xf numFmtId="0" fontId="12" fillId="0" borderId="27" xfId="0" applyFont="1" applyBorder="1" applyAlignment="1" applyProtection="1">
      <alignment horizontal="distributed" vertical="center" indent="1"/>
      <protection/>
    </xf>
    <xf numFmtId="0" fontId="12" fillId="0" borderId="28" xfId="0" applyFont="1" applyBorder="1" applyAlignment="1" applyProtection="1">
      <alignment horizontal="distributed" vertical="center" indent="1"/>
      <protection/>
    </xf>
    <xf numFmtId="177" fontId="16" fillId="0" borderId="16" xfId="0" applyNumberFormat="1" applyFont="1" applyBorder="1" applyAlignment="1" applyProtection="1">
      <alignment horizontal="right" vertical="center"/>
      <protection/>
    </xf>
    <xf numFmtId="177" fontId="16" fillId="0" borderId="14" xfId="0" applyNumberFormat="1" applyFont="1" applyBorder="1" applyAlignment="1" applyProtection="1">
      <alignment horizontal="right" vertical="center"/>
      <protection/>
    </xf>
    <xf numFmtId="176" fontId="16" fillId="0" borderId="16" xfId="0" applyNumberFormat="1" applyFont="1" applyBorder="1" applyAlignment="1" applyProtection="1">
      <alignment horizontal="right" vertical="center"/>
      <protection/>
    </xf>
    <xf numFmtId="176" fontId="16" fillId="0" borderId="0" xfId="0" applyNumberFormat="1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8" fillId="0" borderId="14" xfId="0" applyFont="1" applyBorder="1" applyAlignment="1" applyProtection="1">
      <alignment horizontal="left" vertical="center"/>
      <protection/>
    </xf>
    <xf numFmtId="177" fontId="16" fillId="0" borderId="16" xfId="0" applyNumberFormat="1" applyFont="1" applyBorder="1" applyAlignment="1" applyProtection="1">
      <alignment horizontal="right" vertical="center"/>
      <protection locked="0"/>
    </xf>
    <xf numFmtId="177" fontId="16" fillId="0" borderId="14" xfId="0" applyNumberFormat="1" applyFont="1" applyBorder="1" applyAlignment="1" applyProtection="1">
      <alignment horizontal="right" vertical="center"/>
      <protection locked="0"/>
    </xf>
    <xf numFmtId="177" fontId="16" fillId="0" borderId="16" xfId="0" applyNumberFormat="1" applyFont="1" applyBorder="1" applyAlignment="1" applyProtection="1">
      <alignment horizontal="center" vertical="center"/>
      <protection locked="0"/>
    </xf>
    <xf numFmtId="177" fontId="16" fillId="0" borderId="14" xfId="0" applyNumberFormat="1" applyFont="1" applyBorder="1" applyAlignment="1" applyProtection="1">
      <alignment horizontal="center" vertical="center"/>
      <protection locked="0"/>
    </xf>
    <xf numFmtId="177" fontId="16" fillId="0" borderId="0" xfId="0" applyNumberFormat="1" applyFont="1" applyBorder="1" applyAlignment="1" applyProtection="1">
      <alignment horizontal="right"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15" fillId="0" borderId="14" xfId="0" applyFont="1" applyBorder="1" applyAlignment="1" applyProtection="1">
      <alignment horizontal="left" vertical="center"/>
      <protection locked="0"/>
    </xf>
    <xf numFmtId="177" fontId="14" fillId="0" borderId="18" xfId="0" applyNumberFormat="1" applyFont="1" applyBorder="1" applyAlignment="1" applyProtection="1">
      <alignment horizontal="right" vertical="center"/>
      <protection/>
    </xf>
    <xf numFmtId="177" fontId="14" fillId="0" borderId="23" xfId="0" applyNumberFormat="1" applyFont="1" applyBorder="1" applyAlignment="1" applyProtection="1">
      <alignment horizontal="right" vertical="center"/>
      <protection/>
    </xf>
    <xf numFmtId="177" fontId="14" fillId="0" borderId="24" xfId="0" applyNumberFormat="1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left" vertical="center" wrapText="1"/>
      <protection locked="0"/>
    </xf>
    <xf numFmtId="0" fontId="13" fillId="0" borderId="23" xfId="0" applyFont="1" applyBorder="1" applyAlignment="1" applyProtection="1">
      <alignment horizontal="center" vertical="center"/>
      <protection/>
    </xf>
    <xf numFmtId="0" fontId="13" fillId="0" borderId="24" xfId="0" applyFont="1" applyBorder="1" applyAlignment="1" applyProtection="1">
      <alignment horizontal="center" vertical="center"/>
      <protection/>
    </xf>
    <xf numFmtId="0" fontId="13" fillId="0" borderId="18" xfId="0" applyFont="1" applyBorder="1" applyAlignment="1" applyProtection="1">
      <alignment horizontal="distributed" vertical="center" indent="1"/>
      <protection/>
    </xf>
    <xf numFmtId="0" fontId="13" fillId="0" borderId="24" xfId="0" applyFont="1" applyBorder="1" applyAlignment="1" applyProtection="1">
      <alignment horizontal="distributed" vertical="center" indent="1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17" fillId="0" borderId="14" xfId="0" applyFont="1" applyBorder="1" applyAlignment="1" applyProtection="1">
      <alignment horizontal="left" vertical="center"/>
      <protection/>
    </xf>
    <xf numFmtId="177" fontId="14" fillId="0" borderId="13" xfId="0" applyNumberFormat="1" applyFont="1" applyBorder="1" applyAlignment="1" applyProtection="1">
      <alignment horizontal="right" vertical="center"/>
      <protection/>
    </xf>
    <xf numFmtId="177" fontId="14" fillId="0" borderId="22" xfId="0" applyNumberFormat="1" applyFont="1" applyBorder="1" applyAlignment="1" applyProtection="1">
      <alignment horizontal="right" vertical="center"/>
      <protection/>
    </xf>
    <xf numFmtId="177" fontId="14" fillId="0" borderId="16" xfId="0" applyNumberFormat="1" applyFont="1" applyBorder="1" applyAlignment="1" applyProtection="1">
      <alignment horizontal="right" vertical="center"/>
      <protection locked="0"/>
    </xf>
    <xf numFmtId="177" fontId="14" fillId="0" borderId="14" xfId="0" applyNumberFormat="1" applyFont="1" applyBorder="1" applyAlignment="1" applyProtection="1">
      <alignment horizontal="right" vertical="center"/>
      <protection locked="0"/>
    </xf>
    <xf numFmtId="177" fontId="14" fillId="0" borderId="16" xfId="0" applyNumberFormat="1" applyFont="1" applyBorder="1" applyAlignment="1" applyProtection="1">
      <alignment horizontal="right" vertical="center"/>
      <protection/>
    </xf>
    <xf numFmtId="177" fontId="14" fillId="0" borderId="14" xfId="0" applyNumberFormat="1" applyFont="1" applyBorder="1" applyAlignment="1" applyProtection="1">
      <alignment horizontal="right" vertical="center"/>
      <protection/>
    </xf>
    <xf numFmtId="0" fontId="12" fillId="0" borderId="19" xfId="0" applyFont="1" applyBorder="1" applyAlignment="1" applyProtection="1">
      <alignment horizontal="center" vertical="center"/>
      <protection/>
    </xf>
    <xf numFmtId="0" fontId="12" fillId="0" borderId="29" xfId="0" applyFont="1" applyBorder="1" applyAlignment="1" applyProtection="1">
      <alignment horizontal="center" vertical="center"/>
      <protection/>
    </xf>
    <xf numFmtId="0" fontId="13" fillId="0" borderId="21" xfId="0" applyFont="1" applyBorder="1" applyAlignment="1" applyProtection="1">
      <alignment horizontal="distributed" vertical="center" indent="1"/>
      <protection/>
    </xf>
    <xf numFmtId="0" fontId="13" fillId="0" borderId="22" xfId="0" applyFont="1" applyBorder="1" applyAlignment="1" applyProtection="1">
      <alignment horizontal="distributed" vertical="center" indent="1"/>
      <protection/>
    </xf>
    <xf numFmtId="0" fontId="17" fillId="0" borderId="21" xfId="0" applyFont="1" applyBorder="1" applyAlignment="1" applyProtection="1">
      <alignment horizontal="left" vertical="center"/>
      <protection/>
    </xf>
    <xf numFmtId="0" fontId="17" fillId="0" borderId="22" xfId="0" applyFont="1" applyBorder="1" applyAlignment="1" applyProtection="1">
      <alignment horizontal="left" vertical="center"/>
      <protection/>
    </xf>
    <xf numFmtId="177" fontId="14" fillId="0" borderId="16" xfId="0" applyNumberFormat="1" applyFont="1" applyFill="1" applyBorder="1" applyAlignment="1" applyProtection="1">
      <alignment horizontal="right" vertical="center"/>
      <protection locked="0"/>
    </xf>
    <xf numFmtId="177" fontId="14" fillId="0" borderId="14" xfId="0" applyNumberFormat="1" applyFont="1" applyFill="1" applyBorder="1" applyAlignment="1" applyProtection="1">
      <alignment horizontal="right"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0" fontId="18" fillId="0" borderId="14" xfId="0" applyFont="1" applyBorder="1" applyAlignment="1" applyProtection="1">
      <alignment horizontal="left" vertical="center"/>
      <protection locked="0"/>
    </xf>
    <xf numFmtId="0" fontId="18" fillId="0" borderId="0" xfId="0" applyFont="1" applyFill="1" applyBorder="1" applyAlignment="1" applyProtection="1">
      <alignment horizontal="left" vertical="center"/>
      <protection locked="0"/>
    </xf>
    <xf numFmtId="0" fontId="18" fillId="0" borderId="14" xfId="0" applyFont="1" applyFill="1" applyBorder="1" applyAlignment="1" applyProtection="1">
      <alignment horizontal="left" vertical="center"/>
      <protection locked="0"/>
    </xf>
    <xf numFmtId="0" fontId="9" fillId="0" borderId="14" xfId="0" applyFont="1" applyBorder="1" applyAlignment="1">
      <alignment vertical="center"/>
    </xf>
    <xf numFmtId="0" fontId="12" fillId="0" borderId="23" xfId="0" applyFont="1" applyBorder="1" applyAlignment="1" applyProtection="1">
      <alignment horizontal="right"/>
      <protection/>
    </xf>
    <xf numFmtId="176" fontId="14" fillId="0" borderId="13" xfId="0" applyNumberFormat="1" applyFont="1" applyBorder="1" applyAlignment="1" applyProtection="1">
      <alignment horizontal="right" vertical="center"/>
      <protection/>
    </xf>
    <xf numFmtId="176" fontId="14" fillId="0" borderId="21" xfId="0" applyNumberFormat="1" applyFont="1" applyBorder="1" applyAlignment="1" applyProtection="1">
      <alignment horizontal="right" vertical="center"/>
      <protection/>
    </xf>
    <xf numFmtId="0" fontId="12" fillId="0" borderId="30" xfId="0" applyFont="1" applyBorder="1" applyAlignment="1" applyProtection="1">
      <alignment horizontal="distributed" vertical="center" wrapText="1" indent="1"/>
      <protection/>
    </xf>
    <xf numFmtId="0" fontId="12" fillId="0" borderId="31" xfId="0" applyFont="1" applyBorder="1" applyAlignment="1" applyProtection="1">
      <alignment horizontal="distributed" vertical="center" indent="1"/>
      <protection/>
    </xf>
    <xf numFmtId="0" fontId="9" fillId="0" borderId="29" xfId="0" applyFont="1" applyBorder="1" applyAlignment="1">
      <alignment vertical="center"/>
    </xf>
    <xf numFmtId="0" fontId="12" fillId="0" borderId="11" xfId="0" applyFont="1" applyBorder="1" applyAlignment="1" applyProtection="1">
      <alignment horizontal="distributed" vertical="center" indent="1"/>
      <protection/>
    </xf>
    <xf numFmtId="0" fontId="12" fillId="0" borderId="32" xfId="0" applyFont="1" applyBorder="1" applyAlignment="1" applyProtection="1">
      <alignment horizontal="distributed" vertical="center" indent="1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2" fillId="0" borderId="33" xfId="0" applyFont="1" applyBorder="1" applyAlignment="1" applyProtection="1">
      <alignment horizontal="center" vertical="center"/>
      <protection/>
    </xf>
    <xf numFmtId="0" fontId="13" fillId="0" borderId="13" xfId="0" applyFont="1" applyBorder="1" applyAlignment="1" applyProtection="1">
      <alignment horizontal="distributed" vertical="center" indent="1"/>
      <protection/>
    </xf>
    <xf numFmtId="177" fontId="16" fillId="0" borderId="16" xfId="0" applyNumberFormat="1" applyFont="1" applyBorder="1" applyAlignment="1" applyProtection="1">
      <alignment horizontal="right" vertical="center"/>
      <protection/>
    </xf>
    <xf numFmtId="177" fontId="16" fillId="0" borderId="14" xfId="0" applyNumberFormat="1" applyFont="1" applyBorder="1" applyAlignment="1" applyProtection="1">
      <alignment horizontal="right" vertical="center"/>
      <protection/>
    </xf>
    <xf numFmtId="177" fontId="14" fillId="0" borderId="21" xfId="0" applyNumberFormat="1" applyFont="1" applyBorder="1" applyAlignment="1" applyProtection="1">
      <alignment horizontal="right" vertical="center"/>
      <protection/>
    </xf>
    <xf numFmtId="0" fontId="13" fillId="0" borderId="16" xfId="0" applyFont="1" applyBorder="1" applyAlignment="1" applyProtection="1">
      <alignment horizontal="distributed" vertical="center" indent="1"/>
      <protection locked="0"/>
    </xf>
    <xf numFmtId="0" fontId="13" fillId="0" borderId="14" xfId="0" applyFont="1" applyBorder="1" applyAlignment="1" applyProtection="1">
      <alignment horizontal="distributed" vertical="center" indent="1"/>
      <protection locked="0"/>
    </xf>
    <xf numFmtId="176" fontId="14" fillId="0" borderId="18" xfId="0" applyNumberFormat="1" applyFont="1" applyBorder="1" applyAlignment="1" applyProtection="1">
      <alignment horizontal="right" vertical="center"/>
      <protection/>
    </xf>
    <xf numFmtId="176" fontId="14" fillId="0" borderId="23" xfId="0" applyNumberFormat="1" applyFont="1" applyBorder="1" applyAlignment="1" applyProtection="1">
      <alignment horizontal="right" vertical="center"/>
      <protection/>
    </xf>
    <xf numFmtId="0" fontId="12" fillId="0" borderId="34" xfId="0" applyFont="1" applyBorder="1" applyAlignment="1" applyProtection="1">
      <alignment horizontal="center" vertical="center"/>
      <protection/>
    </xf>
    <xf numFmtId="0" fontId="19" fillId="0" borderId="19" xfId="0" applyFont="1" applyBorder="1" applyAlignment="1" applyProtection="1">
      <alignment horizontal="center" vertical="center"/>
      <protection/>
    </xf>
    <xf numFmtId="0" fontId="19" fillId="0" borderId="34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left" vertical="center"/>
      <protection locked="0"/>
    </xf>
    <xf numFmtId="178" fontId="16" fillId="0" borderId="16" xfId="0" applyNumberFormat="1" applyFont="1" applyBorder="1" applyAlignment="1" applyProtection="1">
      <alignment horizontal="right" vertical="center" readingOrder="2"/>
      <protection/>
    </xf>
    <xf numFmtId="178" fontId="16" fillId="0" borderId="0" xfId="0" applyNumberFormat="1" applyFont="1" applyBorder="1" applyAlignment="1" applyProtection="1">
      <alignment horizontal="right" vertical="center" readingOrder="2"/>
      <protection/>
    </xf>
    <xf numFmtId="0" fontId="17" fillId="0" borderId="23" xfId="0" applyFont="1" applyBorder="1" applyAlignment="1" applyProtection="1">
      <alignment horizontal="left" vertical="center"/>
      <protection/>
    </xf>
    <xf numFmtId="0" fontId="17" fillId="0" borderId="24" xfId="0" applyFont="1" applyBorder="1" applyAlignment="1" applyProtection="1">
      <alignment horizontal="left" vertical="center"/>
      <protection/>
    </xf>
    <xf numFmtId="176" fontId="14" fillId="0" borderId="16" xfId="0" applyNumberFormat="1" applyFont="1" applyBorder="1" applyAlignment="1" applyProtection="1">
      <alignment horizontal="right" vertical="center"/>
      <protection/>
    </xf>
    <xf numFmtId="176" fontId="14" fillId="0" borderId="0" xfId="0" applyNumberFormat="1" applyFont="1" applyBorder="1" applyAlignment="1" applyProtection="1">
      <alignment horizontal="right" vertical="center"/>
      <protection/>
    </xf>
    <xf numFmtId="176" fontId="14" fillId="0" borderId="16" xfId="0" applyNumberFormat="1" applyFont="1" applyFill="1" applyBorder="1" applyAlignment="1" applyProtection="1">
      <alignment horizontal="right" vertical="center"/>
      <protection/>
    </xf>
    <xf numFmtId="176" fontId="14" fillId="0" borderId="0" xfId="0" applyNumberFormat="1" applyFont="1" applyFill="1" applyBorder="1" applyAlignment="1" applyProtection="1">
      <alignment horizontal="right" vertical="center"/>
      <protection/>
    </xf>
    <xf numFmtId="178" fontId="14" fillId="0" borderId="16" xfId="0" applyNumberFormat="1" applyFont="1" applyBorder="1" applyAlignment="1" applyProtection="1">
      <alignment horizontal="right" vertical="center" readingOrder="2"/>
      <protection/>
    </xf>
    <xf numFmtId="178" fontId="14" fillId="0" borderId="0" xfId="0" applyNumberFormat="1" applyFont="1" applyBorder="1" applyAlignment="1" applyProtection="1">
      <alignment horizontal="right" vertical="center" readingOrder="2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1莊守耕(改)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view="pageBreakPreview" zoomScaleSheetLayoutView="100" zoomScalePageLayoutView="0" workbookViewId="0" topLeftCell="A1">
      <selection activeCell="A1" sqref="A1:H1"/>
    </sheetView>
  </sheetViews>
  <sheetFormatPr defaultColWidth="9.00390625" defaultRowHeight="16.5"/>
  <cols>
    <col min="1" max="1" width="1.4921875" style="1" customWidth="1"/>
    <col min="2" max="2" width="19.75390625" style="1" customWidth="1"/>
    <col min="3" max="3" width="15.625" style="1" customWidth="1"/>
    <col min="4" max="4" width="7.375" style="1" customWidth="1"/>
    <col min="5" max="5" width="15.75390625" style="1" customWidth="1"/>
    <col min="6" max="6" width="7.375" style="1" customWidth="1"/>
    <col min="7" max="7" width="14.625" style="1" customWidth="1"/>
    <col min="8" max="8" width="7.75390625" style="1" customWidth="1"/>
    <col min="9" max="16384" width="9.00390625" style="1" customWidth="1"/>
  </cols>
  <sheetData>
    <row r="1" spans="1:8" ht="27" customHeight="1">
      <c r="A1" s="61" t="s">
        <v>63</v>
      </c>
      <c r="B1" s="61"/>
      <c r="C1" s="61"/>
      <c r="D1" s="61"/>
      <c r="E1" s="61"/>
      <c r="F1" s="61"/>
      <c r="G1" s="61"/>
      <c r="H1" s="61"/>
    </row>
    <row r="2" spans="2:8" ht="17.25" customHeight="1">
      <c r="B2" s="62"/>
      <c r="C2" s="62"/>
      <c r="D2" s="62"/>
      <c r="E2" s="62"/>
      <c r="F2" s="62"/>
      <c r="G2" s="62"/>
      <c r="H2" s="62"/>
    </row>
    <row r="3" spans="2:8" ht="20.25" thickBot="1">
      <c r="B3" s="2"/>
      <c r="C3" s="63" t="s">
        <v>66</v>
      </c>
      <c r="D3" s="63"/>
      <c r="E3" s="63"/>
      <c r="F3" s="63"/>
      <c r="G3" s="63"/>
      <c r="H3" s="63"/>
    </row>
    <row r="4" spans="1:8" ht="18.75" customHeight="1">
      <c r="A4" s="64" t="s">
        <v>7</v>
      </c>
      <c r="B4" s="65"/>
      <c r="C4" s="57" t="s">
        <v>33</v>
      </c>
      <c r="D4" s="57"/>
      <c r="E4" s="57" t="s">
        <v>9</v>
      </c>
      <c r="F4" s="57"/>
      <c r="G4" s="57" t="s">
        <v>62</v>
      </c>
      <c r="H4" s="60"/>
    </row>
    <row r="5" spans="1:8" ht="18.75" customHeight="1">
      <c r="A5" s="66"/>
      <c r="B5" s="67"/>
      <c r="C5" s="3" t="s">
        <v>34</v>
      </c>
      <c r="D5" s="4" t="s">
        <v>1</v>
      </c>
      <c r="E5" s="3" t="s">
        <v>34</v>
      </c>
      <c r="F5" s="4" t="s">
        <v>1</v>
      </c>
      <c r="G5" s="3" t="s">
        <v>34</v>
      </c>
      <c r="H5" s="5" t="s">
        <v>1</v>
      </c>
    </row>
    <row r="6" spans="1:8" ht="17.25" customHeight="1">
      <c r="A6" s="53" t="s">
        <v>14</v>
      </c>
      <c r="B6" s="54"/>
      <c r="C6" s="6">
        <f>SUM(C7:C12)</f>
        <v>984540000</v>
      </c>
      <c r="D6" s="7">
        <f>C6/C$6*100</f>
        <v>100</v>
      </c>
      <c r="E6" s="6">
        <f>SUM(E7:E12)</f>
        <v>1185787032</v>
      </c>
      <c r="F6" s="7">
        <f aca="true" t="shared" si="0" ref="F6:F15">E6/E$6*100</f>
        <v>100</v>
      </c>
      <c r="G6" s="8">
        <f aca="true" t="shared" si="1" ref="G6:G18">E6-C6</f>
        <v>201247032</v>
      </c>
      <c r="H6" s="9">
        <f aca="true" t="shared" si="2" ref="H6:H18">IF(C6=0," ",ABS(G6/C6*100))</f>
        <v>20.440716679870803</v>
      </c>
    </row>
    <row r="7" spans="1:8" ht="17.25" customHeight="1">
      <c r="A7" s="10"/>
      <c r="B7" s="11" t="s">
        <v>39</v>
      </c>
      <c r="C7" s="12">
        <v>218541000</v>
      </c>
      <c r="D7" s="13">
        <f>C7/C$6*100</f>
        <v>22.19726979096837</v>
      </c>
      <c r="E7" s="14">
        <v>359394585</v>
      </c>
      <c r="F7" s="13">
        <f t="shared" si="0"/>
        <v>30.30852718922296</v>
      </c>
      <c r="G7" s="15">
        <f t="shared" si="1"/>
        <v>140853585</v>
      </c>
      <c r="H7" s="16">
        <f t="shared" si="2"/>
        <v>64.45178936675498</v>
      </c>
    </row>
    <row r="8" spans="1:8" ht="17.25" customHeight="1">
      <c r="A8" s="10"/>
      <c r="B8" s="11" t="s">
        <v>40</v>
      </c>
      <c r="C8" s="12">
        <v>41559000</v>
      </c>
      <c r="D8" s="13">
        <f>C8/C$6*100</f>
        <v>4.221159119995125</v>
      </c>
      <c r="E8" s="14">
        <v>69151341</v>
      </c>
      <c r="F8" s="13">
        <f t="shared" si="0"/>
        <v>5.831683020125995</v>
      </c>
      <c r="G8" s="15">
        <f t="shared" si="1"/>
        <v>27592341</v>
      </c>
      <c r="H8" s="17">
        <f t="shared" si="2"/>
        <v>66.39317837291561</v>
      </c>
    </row>
    <row r="9" spans="1:8" ht="17.25" customHeight="1">
      <c r="A9" s="10"/>
      <c r="B9" s="11" t="s">
        <v>41</v>
      </c>
      <c r="C9" s="12">
        <v>719440000</v>
      </c>
      <c r="D9" s="13">
        <f>C9/C$6*100</f>
        <v>73.07371970666505</v>
      </c>
      <c r="E9" s="14">
        <v>748793216</v>
      </c>
      <c r="F9" s="13">
        <f t="shared" si="0"/>
        <v>63.14736084919505</v>
      </c>
      <c r="G9" s="15">
        <f t="shared" si="1"/>
        <v>29353216</v>
      </c>
      <c r="H9" s="16">
        <f t="shared" si="2"/>
        <v>4.08000889580785</v>
      </c>
    </row>
    <row r="10" spans="1:8" ht="17.25" customHeight="1">
      <c r="A10" s="10"/>
      <c r="B10" s="11" t="s">
        <v>42</v>
      </c>
      <c r="C10" s="12">
        <v>0</v>
      </c>
      <c r="D10" s="13"/>
      <c r="E10" s="14">
        <v>1982362</v>
      </c>
      <c r="F10" s="13">
        <f t="shared" si="0"/>
        <v>0.16717689994100055</v>
      </c>
      <c r="G10" s="15">
        <f t="shared" si="1"/>
        <v>1982362</v>
      </c>
      <c r="H10" s="16" t="str">
        <f t="shared" si="2"/>
        <v> </v>
      </c>
    </row>
    <row r="11" spans="1:8" ht="17.25" customHeight="1">
      <c r="A11" s="10"/>
      <c r="B11" s="11" t="s">
        <v>43</v>
      </c>
      <c r="C11" s="12">
        <v>5000000</v>
      </c>
      <c r="D11" s="13">
        <f>C11/C$6*100</f>
        <v>0.5078513823714629</v>
      </c>
      <c r="E11" s="14">
        <v>6027448</v>
      </c>
      <c r="F11" s="13">
        <f t="shared" si="0"/>
        <v>0.508307802104552</v>
      </c>
      <c r="G11" s="15">
        <f t="shared" si="1"/>
        <v>1027448</v>
      </c>
      <c r="H11" s="17">
        <f t="shared" si="2"/>
        <v>20.54896</v>
      </c>
    </row>
    <row r="12" spans="1:8" ht="17.25" customHeight="1">
      <c r="A12" s="10"/>
      <c r="B12" s="11" t="s">
        <v>44</v>
      </c>
      <c r="C12" s="12">
        <v>0</v>
      </c>
      <c r="D12" s="13">
        <f>C12/C$6*100</f>
        <v>0</v>
      </c>
      <c r="E12" s="14">
        <v>438080</v>
      </c>
      <c r="F12" s="13">
        <f t="shared" si="0"/>
        <v>0.03694423941043741</v>
      </c>
      <c r="G12" s="15">
        <f t="shared" si="1"/>
        <v>438080</v>
      </c>
      <c r="H12" s="17" t="str">
        <f t="shared" si="2"/>
        <v> </v>
      </c>
    </row>
    <row r="13" spans="1:8" ht="17.25" customHeight="1">
      <c r="A13" s="18" t="s">
        <v>15</v>
      </c>
      <c r="B13" s="19"/>
      <c r="C13" s="20">
        <f>SUM(C14:C17)</f>
        <v>363551000</v>
      </c>
      <c r="D13" s="21">
        <f>C13/C$6*100</f>
        <v>36.92597558250554</v>
      </c>
      <c r="E13" s="20">
        <f>SUM(E14:E17)</f>
        <v>1092312328</v>
      </c>
      <c r="F13" s="20">
        <f t="shared" si="0"/>
        <v>92.11707486441799</v>
      </c>
      <c r="G13" s="20">
        <f t="shared" si="1"/>
        <v>728761328</v>
      </c>
      <c r="H13" s="22">
        <f t="shared" si="2"/>
        <v>200.45642234514554</v>
      </c>
    </row>
    <row r="14" spans="1:8" ht="17.25" customHeight="1">
      <c r="A14" s="10"/>
      <c r="B14" s="11" t="s">
        <v>45</v>
      </c>
      <c r="C14" s="12">
        <v>30000</v>
      </c>
      <c r="D14" s="23" t="s">
        <v>36</v>
      </c>
      <c r="E14" s="14">
        <v>222746</v>
      </c>
      <c r="F14" s="13">
        <f t="shared" si="0"/>
        <v>0.018784654747345895</v>
      </c>
      <c r="G14" s="15">
        <f t="shared" si="1"/>
        <v>192746</v>
      </c>
      <c r="H14" s="17">
        <f t="shared" si="2"/>
        <v>642.4866666666667</v>
      </c>
    </row>
    <row r="15" spans="1:8" ht="17.25" customHeight="1">
      <c r="A15" s="10"/>
      <c r="B15" s="11" t="s">
        <v>46</v>
      </c>
      <c r="C15" s="12">
        <v>323218000</v>
      </c>
      <c r="D15" s="13">
        <f>C15/C$6*100</f>
        <v>32.8293416214679</v>
      </c>
      <c r="E15" s="14">
        <v>1054159987</v>
      </c>
      <c r="F15" s="13">
        <f t="shared" si="0"/>
        <v>88.8996049503095</v>
      </c>
      <c r="G15" s="15">
        <f t="shared" si="1"/>
        <v>730941987</v>
      </c>
      <c r="H15" s="17">
        <f t="shared" si="2"/>
        <v>226.1451982872241</v>
      </c>
    </row>
    <row r="16" spans="1:8" ht="17.25" customHeight="1">
      <c r="A16" s="10"/>
      <c r="B16" s="11" t="s">
        <v>47</v>
      </c>
      <c r="C16" s="12">
        <v>0</v>
      </c>
      <c r="D16" s="23"/>
      <c r="E16" s="14">
        <v>1256</v>
      </c>
      <c r="F16" s="23" t="s">
        <v>36</v>
      </c>
      <c r="G16" s="15">
        <f t="shared" si="1"/>
        <v>1256</v>
      </c>
      <c r="H16" s="17" t="str">
        <f t="shared" si="2"/>
        <v> </v>
      </c>
    </row>
    <row r="17" spans="1:8" ht="17.25" customHeight="1">
      <c r="A17" s="10"/>
      <c r="B17" s="11" t="s">
        <v>37</v>
      </c>
      <c r="C17" s="12">
        <v>40303000</v>
      </c>
      <c r="D17" s="13">
        <f>C17/C$6*100</f>
        <v>4.093586852743413</v>
      </c>
      <c r="E17" s="14">
        <v>37928339</v>
      </c>
      <c r="F17" s="13">
        <f>E17/E$6*100</f>
        <v>3.198579338148808</v>
      </c>
      <c r="G17" s="15">
        <f t="shared" si="1"/>
        <v>-2374661</v>
      </c>
      <c r="H17" s="17">
        <f t="shared" si="2"/>
        <v>5.892020445128154</v>
      </c>
    </row>
    <row r="18" spans="1:8" ht="17.25" customHeight="1">
      <c r="A18" s="58" t="s">
        <v>59</v>
      </c>
      <c r="B18" s="59"/>
      <c r="C18" s="20">
        <f>C6-C13</f>
        <v>620989000</v>
      </c>
      <c r="D18" s="20">
        <f>C18/C$6*100</f>
        <v>63.07402441749447</v>
      </c>
      <c r="E18" s="20">
        <f>E6-E13</f>
        <v>93474704</v>
      </c>
      <c r="F18" s="20">
        <f>E18/E$6*100</f>
        <v>7.88292513558202</v>
      </c>
      <c r="G18" s="20">
        <f t="shared" si="1"/>
        <v>-527514296</v>
      </c>
      <c r="H18" s="24">
        <f t="shared" si="2"/>
        <v>84.94744609002736</v>
      </c>
    </row>
    <row r="19" spans="1:8" ht="17.25" customHeight="1">
      <c r="A19" s="18"/>
      <c r="B19" s="19"/>
      <c r="C19" s="20"/>
      <c r="D19" s="20"/>
      <c r="E19" s="20"/>
      <c r="F19" s="20"/>
      <c r="G19" s="20"/>
      <c r="H19" s="24"/>
    </row>
    <row r="20" spans="1:8" ht="17.25" customHeight="1" thickBot="1">
      <c r="A20" s="55"/>
      <c r="B20" s="56"/>
      <c r="C20" s="25"/>
      <c r="D20" s="25"/>
      <c r="E20" s="25"/>
      <c r="F20" s="25"/>
      <c r="G20" s="25"/>
      <c r="H20" s="26"/>
    </row>
    <row r="21" spans="2:8" ht="17.25" customHeight="1">
      <c r="B21" s="52"/>
      <c r="C21" s="52"/>
      <c r="D21" s="52"/>
      <c r="E21" s="52"/>
      <c r="F21" s="52"/>
      <c r="G21" s="52"/>
      <c r="H21" s="52"/>
    </row>
    <row r="22" ht="16.5" customHeight="1"/>
    <row r="23" ht="16.5" customHeight="1"/>
    <row r="24" ht="16.5" customHeight="1"/>
    <row r="25" spans="1:8" ht="27" customHeight="1">
      <c r="A25" s="61" t="s">
        <v>64</v>
      </c>
      <c r="B25" s="61"/>
      <c r="C25" s="61"/>
      <c r="D25" s="61"/>
      <c r="E25" s="61"/>
      <c r="F25" s="61"/>
      <c r="G25" s="61"/>
      <c r="H25" s="61"/>
    </row>
    <row r="26" spans="2:8" ht="17.25" customHeight="1">
      <c r="B26" s="62"/>
      <c r="C26" s="62"/>
      <c r="D26" s="62"/>
      <c r="E26" s="62"/>
      <c r="F26" s="62"/>
      <c r="G26" s="62"/>
      <c r="H26" s="62"/>
    </row>
    <row r="27" spans="2:8" ht="20.25" thickBot="1">
      <c r="B27" s="2"/>
      <c r="C27" s="63" t="s">
        <v>66</v>
      </c>
      <c r="D27" s="63"/>
      <c r="E27" s="63"/>
      <c r="F27" s="63"/>
      <c r="G27" s="63"/>
      <c r="H27" s="63"/>
    </row>
    <row r="28" spans="1:8" ht="18.75" customHeight="1">
      <c r="A28" s="64" t="s">
        <v>8</v>
      </c>
      <c r="B28" s="65"/>
      <c r="C28" s="57" t="s">
        <v>33</v>
      </c>
      <c r="D28" s="57"/>
      <c r="E28" s="57" t="s">
        <v>9</v>
      </c>
      <c r="F28" s="57"/>
      <c r="G28" s="57" t="s">
        <v>62</v>
      </c>
      <c r="H28" s="60"/>
    </row>
    <row r="29" spans="1:8" ht="18.75" customHeight="1">
      <c r="A29" s="66"/>
      <c r="B29" s="67"/>
      <c r="C29" s="3" t="s">
        <v>34</v>
      </c>
      <c r="D29" s="4" t="s">
        <v>1</v>
      </c>
      <c r="E29" s="3" t="s">
        <v>34</v>
      </c>
      <c r="F29" s="4" t="s">
        <v>1</v>
      </c>
      <c r="G29" s="3" t="s">
        <v>34</v>
      </c>
      <c r="H29" s="5" t="s">
        <v>1</v>
      </c>
    </row>
    <row r="30" spans="1:8" ht="17.25" customHeight="1">
      <c r="A30" s="53" t="s">
        <v>10</v>
      </c>
      <c r="B30" s="54"/>
      <c r="C30" s="6">
        <f>SUM(C31:C32)</f>
        <v>13961357000</v>
      </c>
      <c r="D30" s="7">
        <f>C30/$C$30*100</f>
        <v>100</v>
      </c>
      <c r="E30" s="6">
        <f>SUM(E31:E32)</f>
        <v>13402262485</v>
      </c>
      <c r="F30" s="7">
        <f>E30/$E$30*100</f>
        <v>100</v>
      </c>
      <c r="G30" s="6">
        <f>E30-C30</f>
        <v>-559094515</v>
      </c>
      <c r="H30" s="9">
        <f>IF(C30=0," ",ABS(G30/C30*100))</f>
        <v>4.00458576483647</v>
      </c>
    </row>
    <row r="31" spans="1:9" ht="17.25" customHeight="1">
      <c r="A31" s="27"/>
      <c r="B31" s="28" t="s">
        <v>16</v>
      </c>
      <c r="C31" s="12">
        <v>620989000</v>
      </c>
      <c r="D31" s="13">
        <f>C31/$C$30*100</f>
        <v>4.44791290703332</v>
      </c>
      <c r="E31" s="14">
        <v>93474704</v>
      </c>
      <c r="F31" s="13">
        <f>E31/$E$30*100</f>
        <v>0.6974546581565478</v>
      </c>
      <c r="G31" s="33">
        <f>E31-C31</f>
        <v>-527514296</v>
      </c>
      <c r="H31" s="16">
        <f>IF(C31=0," ",ABS(G31/C31*100))</f>
        <v>84.94744609002736</v>
      </c>
      <c r="I31" s="29"/>
    </row>
    <row r="32" spans="1:8" ht="17.25" customHeight="1">
      <c r="A32" s="27"/>
      <c r="B32" s="11" t="s">
        <v>17</v>
      </c>
      <c r="C32" s="12">
        <v>13340368000</v>
      </c>
      <c r="D32" s="13">
        <f>C32/$C$30*100</f>
        <v>95.55208709296667</v>
      </c>
      <c r="E32" s="14">
        <v>13308787781</v>
      </c>
      <c r="F32" s="13">
        <f>E32/$E$30*100</f>
        <v>99.30254534184346</v>
      </c>
      <c r="G32" s="33">
        <f>E32-C32</f>
        <v>-31580219</v>
      </c>
      <c r="H32" s="16">
        <f>IF(C32=0," ",ABS(G32/C32*100))</f>
        <v>0.23672674546909048</v>
      </c>
    </row>
    <row r="33" spans="1:8" ht="17.25" customHeight="1">
      <c r="A33" s="58" t="s">
        <v>11</v>
      </c>
      <c r="B33" s="59"/>
      <c r="C33" s="20">
        <v>0</v>
      </c>
      <c r="D33" s="20">
        <f>C33/$C$30*100</f>
        <v>0</v>
      </c>
      <c r="E33" s="20">
        <v>0</v>
      </c>
      <c r="F33" s="20">
        <f>E33/$E$30*100</f>
        <v>0</v>
      </c>
      <c r="G33" s="13">
        <f>E33-C33</f>
        <v>0</v>
      </c>
      <c r="H33" s="24" t="str">
        <f>IF(C33=0," ",ABS(G33/C33*100))</f>
        <v> </v>
      </c>
    </row>
    <row r="34" spans="1:8" ht="17.25" customHeight="1">
      <c r="A34" s="58" t="s">
        <v>12</v>
      </c>
      <c r="B34" s="59"/>
      <c r="C34" s="20">
        <f>C30-C33</f>
        <v>13961357000</v>
      </c>
      <c r="D34" s="20">
        <f>C34/$C$30*100</f>
        <v>100</v>
      </c>
      <c r="E34" s="20">
        <f>E30-E33</f>
        <v>13402262485</v>
      </c>
      <c r="F34" s="20">
        <f>E34/$E$30*100</f>
        <v>100</v>
      </c>
      <c r="G34" s="20">
        <f>E34-C34</f>
        <v>-559094515</v>
      </c>
      <c r="H34" s="24">
        <f>IF(C34=0," ",ABS(G34/C34*100))</f>
        <v>4.00458576483647</v>
      </c>
    </row>
    <row r="35" spans="1:8" ht="17.25" customHeight="1">
      <c r="A35" s="30"/>
      <c r="B35" s="11"/>
      <c r="C35" s="12"/>
      <c r="D35" s="13">
        <v>0</v>
      </c>
      <c r="E35" s="14"/>
      <c r="F35" s="13">
        <v>0</v>
      </c>
      <c r="G35" s="13">
        <v>0</v>
      </c>
      <c r="H35" s="16">
        <v>0</v>
      </c>
    </row>
    <row r="36" spans="1:8" ht="17.25" customHeight="1">
      <c r="A36" s="30"/>
      <c r="B36" s="11"/>
      <c r="C36" s="12"/>
      <c r="D36" s="13">
        <v>0</v>
      </c>
      <c r="E36" s="14"/>
      <c r="F36" s="13">
        <v>0</v>
      </c>
      <c r="G36" s="13">
        <v>0</v>
      </c>
      <c r="H36" s="16">
        <v>0</v>
      </c>
    </row>
    <row r="37" spans="1:8" ht="17.25" customHeight="1">
      <c r="A37" s="58"/>
      <c r="B37" s="59"/>
      <c r="C37" s="20"/>
      <c r="D37" s="20"/>
      <c r="E37" s="20"/>
      <c r="F37" s="20"/>
      <c r="G37" s="20"/>
      <c r="H37" s="24"/>
    </row>
    <row r="38" spans="1:8" ht="17.25" customHeight="1">
      <c r="A38" s="58"/>
      <c r="B38" s="59"/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4">
        <v>0</v>
      </c>
    </row>
    <row r="39" spans="1:8" ht="17.25" customHeight="1">
      <c r="A39" s="31"/>
      <c r="B39" s="11"/>
      <c r="C39" s="32"/>
      <c r="D39" s="33">
        <v>0</v>
      </c>
      <c r="E39" s="32"/>
      <c r="F39" s="33">
        <v>0</v>
      </c>
      <c r="G39" s="33">
        <v>0</v>
      </c>
      <c r="H39" s="34">
        <v>0</v>
      </c>
    </row>
    <row r="40" spans="1:8" ht="17.25" customHeight="1">
      <c r="A40" s="27"/>
      <c r="B40" s="11"/>
      <c r="C40" s="12"/>
      <c r="D40" s="13">
        <v>0</v>
      </c>
      <c r="E40" s="14"/>
      <c r="F40" s="13">
        <v>0</v>
      </c>
      <c r="G40" s="13">
        <v>0</v>
      </c>
      <c r="H40" s="16">
        <v>0</v>
      </c>
    </row>
    <row r="41" spans="1:8" ht="17.25" customHeight="1">
      <c r="A41" s="27"/>
      <c r="B41" s="11"/>
      <c r="C41" s="12"/>
      <c r="D41" s="13">
        <v>0</v>
      </c>
      <c r="E41" s="14"/>
      <c r="F41" s="13">
        <v>0</v>
      </c>
      <c r="G41" s="13">
        <v>0</v>
      </c>
      <c r="H41" s="16">
        <v>0</v>
      </c>
    </row>
    <row r="42" spans="1:8" ht="17.25" customHeight="1" thickBot="1">
      <c r="A42" s="55"/>
      <c r="B42" s="56"/>
      <c r="C42" s="25">
        <v>0</v>
      </c>
      <c r="D42" s="25">
        <v>0</v>
      </c>
      <c r="E42" s="25">
        <v>0</v>
      </c>
      <c r="F42" s="25">
        <v>0</v>
      </c>
      <c r="G42" s="25">
        <v>0</v>
      </c>
      <c r="H42" s="26">
        <v>0</v>
      </c>
    </row>
    <row r="43" spans="2:8" ht="15.75">
      <c r="B43" s="52"/>
      <c r="C43" s="52"/>
      <c r="D43" s="52"/>
      <c r="E43" s="52"/>
      <c r="F43" s="52"/>
      <c r="G43" s="52"/>
      <c r="H43" s="52"/>
    </row>
  </sheetData>
  <sheetProtection/>
  <mergeCells count="25">
    <mergeCell ref="A33:B33"/>
    <mergeCell ref="E28:F28"/>
    <mergeCell ref="A6:B6"/>
    <mergeCell ref="A28:B29"/>
    <mergeCell ref="A25:H25"/>
    <mergeCell ref="A1:H1"/>
    <mergeCell ref="C28:D28"/>
    <mergeCell ref="B26:H26"/>
    <mergeCell ref="G4:H4"/>
    <mergeCell ref="B2:H2"/>
    <mergeCell ref="E4:F4"/>
    <mergeCell ref="B21:H21"/>
    <mergeCell ref="C3:H3"/>
    <mergeCell ref="A4:B5"/>
    <mergeCell ref="C27:H27"/>
    <mergeCell ref="B43:H43"/>
    <mergeCell ref="A30:B30"/>
    <mergeCell ref="A42:B42"/>
    <mergeCell ref="C4:D4"/>
    <mergeCell ref="A38:B38"/>
    <mergeCell ref="G28:H28"/>
    <mergeCell ref="A18:B18"/>
    <mergeCell ref="A37:B37"/>
    <mergeCell ref="A34:B34"/>
    <mergeCell ref="A20:B20"/>
  </mergeCells>
  <dataValidations count="1">
    <dataValidation type="decimal" operator="greaterThanOrEqual" allowBlank="1" showInputMessage="1" showErrorMessage="1" sqref="D17 E11:E17 F11:F15 F17 E6:F10 C6:C17 D6:D13 D15">
      <formula1>0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8"/>
  <sheetViews>
    <sheetView view="pageBreakPreview" zoomScaleSheetLayoutView="100" zoomScalePageLayoutView="0" workbookViewId="0" topLeftCell="A1">
      <selection activeCell="A1" sqref="A1:K1"/>
    </sheetView>
  </sheetViews>
  <sheetFormatPr defaultColWidth="9.00390625" defaultRowHeight="16.5"/>
  <cols>
    <col min="1" max="1" width="1.75390625" style="1" customWidth="1"/>
    <col min="2" max="2" width="26.75390625" style="1" customWidth="1"/>
    <col min="3" max="3" width="2.00390625" style="1" customWidth="1"/>
    <col min="4" max="4" width="13.25390625" style="1" customWidth="1"/>
    <col min="5" max="5" width="3.75390625" style="1" customWidth="1"/>
    <col min="6" max="6" width="3.50390625" style="1" customWidth="1"/>
    <col min="7" max="7" width="14.00390625" style="1" customWidth="1"/>
    <col min="8" max="8" width="2.75390625" style="1" customWidth="1"/>
    <col min="9" max="9" width="12.75390625" style="1" customWidth="1"/>
    <col min="10" max="10" width="2.75390625" style="1" customWidth="1"/>
    <col min="11" max="11" width="8.00390625" style="1" customWidth="1"/>
    <col min="12" max="12" width="13.00390625" style="1" customWidth="1"/>
    <col min="13" max="16384" width="9.00390625" style="1" customWidth="1"/>
  </cols>
  <sheetData>
    <row r="1" spans="2:11" ht="27" customHeight="1">
      <c r="B1" s="61" t="s">
        <v>61</v>
      </c>
      <c r="C1" s="61"/>
      <c r="D1" s="61"/>
      <c r="E1" s="61"/>
      <c r="F1" s="61"/>
      <c r="G1" s="61"/>
      <c r="H1" s="61"/>
      <c r="I1" s="61"/>
      <c r="J1" s="61"/>
      <c r="K1" s="61"/>
    </row>
    <row r="2" spans="2:11" ht="17.25" customHeight="1"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2:11" ht="20.25" thickBot="1">
      <c r="B3" s="2"/>
      <c r="C3" s="63" t="s">
        <v>67</v>
      </c>
      <c r="D3" s="63"/>
      <c r="E3" s="63"/>
      <c r="F3" s="63"/>
      <c r="G3" s="63"/>
      <c r="H3" s="63"/>
      <c r="I3" s="110" t="s">
        <v>0</v>
      </c>
      <c r="J3" s="110"/>
      <c r="K3" s="110"/>
    </row>
    <row r="4" spans="1:11" ht="18.75" customHeight="1">
      <c r="A4" s="64" t="s">
        <v>8</v>
      </c>
      <c r="B4" s="64"/>
      <c r="C4" s="65"/>
      <c r="D4" s="113" t="s">
        <v>56</v>
      </c>
      <c r="E4" s="65"/>
      <c r="F4" s="113" t="s">
        <v>13</v>
      </c>
      <c r="G4" s="65"/>
      <c r="H4" s="60" t="s">
        <v>62</v>
      </c>
      <c r="I4" s="115"/>
      <c r="J4" s="115"/>
      <c r="K4" s="115"/>
    </row>
    <row r="5" spans="1:11" ht="18.75" customHeight="1">
      <c r="A5" s="66"/>
      <c r="B5" s="66"/>
      <c r="C5" s="67"/>
      <c r="D5" s="114"/>
      <c r="E5" s="67"/>
      <c r="F5" s="114"/>
      <c r="G5" s="67"/>
      <c r="H5" s="116" t="s">
        <v>49</v>
      </c>
      <c r="I5" s="117"/>
      <c r="J5" s="118" t="s">
        <v>1</v>
      </c>
      <c r="K5" s="119"/>
    </row>
    <row r="6" spans="1:11" ht="14.25" customHeight="1">
      <c r="A6" s="101" t="s">
        <v>20</v>
      </c>
      <c r="B6" s="101"/>
      <c r="C6" s="102"/>
      <c r="D6" s="91"/>
      <c r="E6" s="92"/>
      <c r="F6" s="91"/>
      <c r="G6" s="92"/>
      <c r="H6" s="91"/>
      <c r="I6" s="92"/>
      <c r="J6" s="111"/>
      <c r="K6" s="112"/>
    </row>
    <row r="7" spans="1:11" ht="14.25" customHeight="1">
      <c r="A7" s="36"/>
      <c r="B7" s="72" t="s">
        <v>48</v>
      </c>
      <c r="C7" s="73"/>
      <c r="D7" s="74">
        <v>620989000</v>
      </c>
      <c r="E7" s="75"/>
      <c r="F7" s="74">
        <v>93474704</v>
      </c>
      <c r="G7" s="75"/>
      <c r="H7" s="68">
        <f aca="true" t="shared" si="0" ref="H7:H12">F7-D7</f>
        <v>-527514296</v>
      </c>
      <c r="I7" s="69"/>
      <c r="J7" s="70">
        <f aca="true" t="shared" si="1" ref="J7:J12">IF(D7=0," ",ABS(H7/D7*100))</f>
        <v>84.94744609002736</v>
      </c>
      <c r="K7" s="71">
        <f aca="true" t="shared" si="2" ref="K7:K12">ABS(J7/F7*100)</f>
        <v>9.087747000517633E-05</v>
      </c>
    </row>
    <row r="8" spans="1:11" ht="14.25" customHeight="1">
      <c r="A8" s="36"/>
      <c r="B8" s="72" t="s">
        <v>50</v>
      </c>
      <c r="C8" s="73"/>
      <c r="D8" s="74">
        <v>-150265000</v>
      </c>
      <c r="E8" s="75"/>
      <c r="F8" s="74">
        <v>-222384159</v>
      </c>
      <c r="G8" s="75"/>
      <c r="H8" s="68">
        <f t="shared" si="0"/>
        <v>-72119159</v>
      </c>
      <c r="I8" s="69"/>
      <c r="J8" s="70">
        <f t="shared" si="1"/>
        <v>47.994648787142715</v>
      </c>
      <c r="K8" s="71">
        <f t="shared" si="2"/>
        <v>2.158186491473195E-05</v>
      </c>
    </row>
    <row r="9" spans="1:11" ht="14.25" customHeight="1">
      <c r="A9" s="36"/>
      <c r="B9" s="72" t="s">
        <v>60</v>
      </c>
      <c r="C9" s="73"/>
      <c r="D9" s="74">
        <f>SUM(D7:E8)</f>
        <v>470724000</v>
      </c>
      <c r="E9" s="75"/>
      <c r="F9" s="74">
        <f>F7+F8</f>
        <v>-128909455</v>
      </c>
      <c r="G9" s="75"/>
      <c r="H9" s="68">
        <f t="shared" si="0"/>
        <v>-599633455</v>
      </c>
      <c r="I9" s="69"/>
      <c r="J9" s="70">
        <f t="shared" si="1"/>
        <v>127.38535851156941</v>
      </c>
      <c r="K9" s="71">
        <f t="shared" si="2"/>
        <v>9.88176999984752E-05</v>
      </c>
    </row>
    <row r="10" spans="1:11" ht="14.25" customHeight="1">
      <c r="A10" s="36"/>
      <c r="B10" s="72" t="s">
        <v>21</v>
      </c>
      <c r="C10" s="73"/>
      <c r="D10" s="74">
        <v>-200226000</v>
      </c>
      <c r="E10" s="75"/>
      <c r="F10" s="74">
        <v>-138250837</v>
      </c>
      <c r="G10" s="75"/>
      <c r="H10" s="68">
        <f t="shared" si="0"/>
        <v>61975163</v>
      </c>
      <c r="I10" s="69"/>
      <c r="J10" s="70">
        <f t="shared" si="1"/>
        <v>30.952605056286398</v>
      </c>
      <c r="K10" s="71">
        <f t="shared" si="2"/>
        <v>2.238872886989205E-05</v>
      </c>
    </row>
    <row r="11" spans="1:11" ht="14.25" customHeight="1">
      <c r="A11" s="36"/>
      <c r="B11" s="72" t="s">
        <v>65</v>
      </c>
      <c r="C11" s="73"/>
      <c r="D11" s="76">
        <f>D9+D10</f>
        <v>270498000</v>
      </c>
      <c r="E11" s="77"/>
      <c r="F11" s="74">
        <f>F9+F10</f>
        <v>-267160292</v>
      </c>
      <c r="G11" s="75"/>
      <c r="H11" s="68">
        <f t="shared" si="0"/>
        <v>-537658292</v>
      </c>
      <c r="I11" s="69"/>
      <c r="J11" s="70">
        <f t="shared" si="1"/>
        <v>198.76608773447492</v>
      </c>
      <c r="K11" s="71">
        <f t="shared" si="2"/>
        <v>7.439956224275834E-05</v>
      </c>
    </row>
    <row r="12" spans="1:11" ht="14.25" customHeight="1">
      <c r="A12" s="36"/>
      <c r="B12" s="36" t="s">
        <v>71</v>
      </c>
      <c r="C12" s="41"/>
      <c r="D12" s="95">
        <f>D11</f>
        <v>270498000</v>
      </c>
      <c r="E12" s="96"/>
      <c r="F12" s="95">
        <f>F11</f>
        <v>-267160292</v>
      </c>
      <c r="G12" s="96"/>
      <c r="H12" s="95">
        <f t="shared" si="0"/>
        <v>-537658292</v>
      </c>
      <c r="I12" s="96"/>
      <c r="J12" s="136">
        <f t="shared" si="1"/>
        <v>198.76608773447492</v>
      </c>
      <c r="K12" s="137">
        <f t="shared" si="2"/>
        <v>7.439956224275834E-05</v>
      </c>
    </row>
    <row r="13" spans="1:11" ht="14.25" customHeight="1">
      <c r="A13" s="89" t="s">
        <v>22</v>
      </c>
      <c r="B13" s="89"/>
      <c r="C13" s="90"/>
      <c r="D13" s="95"/>
      <c r="E13" s="96"/>
      <c r="F13" s="95"/>
      <c r="G13" s="96"/>
      <c r="H13" s="95"/>
      <c r="I13" s="96"/>
      <c r="J13" s="136"/>
      <c r="K13" s="137"/>
    </row>
    <row r="14" spans="1:11" ht="14.25" customHeight="1">
      <c r="A14" s="36"/>
      <c r="B14" s="105" t="s">
        <v>51</v>
      </c>
      <c r="C14" s="106"/>
      <c r="D14" s="74">
        <v>151410000</v>
      </c>
      <c r="E14" s="109"/>
      <c r="F14" s="74">
        <v>150416939</v>
      </c>
      <c r="G14" s="75"/>
      <c r="H14" s="68">
        <f aca="true" t="shared" si="3" ref="H14:H23">F14-D14</f>
        <v>-993061</v>
      </c>
      <c r="I14" s="69"/>
      <c r="J14" s="132">
        <f aca="true" t="shared" si="4" ref="J14:J23">IF(D14=0," ",ABS(H14/D14*100))</f>
        <v>0.6558754375536623</v>
      </c>
      <c r="K14" s="133">
        <f>ABS(J14/F14*100)</f>
        <v>4.360382825990511E-07</v>
      </c>
    </row>
    <row r="15" spans="1:11" ht="14.25" customHeight="1">
      <c r="A15" s="36"/>
      <c r="B15" s="105" t="s">
        <v>52</v>
      </c>
      <c r="C15" s="106"/>
      <c r="D15" s="74">
        <v>0</v>
      </c>
      <c r="E15" s="109"/>
      <c r="F15" s="74">
        <v>47963943</v>
      </c>
      <c r="G15" s="75"/>
      <c r="H15" s="68">
        <f t="shared" si="3"/>
        <v>47963943</v>
      </c>
      <c r="I15" s="69"/>
      <c r="J15" s="132" t="str">
        <f t="shared" si="4"/>
        <v> </v>
      </c>
      <c r="K15" s="133" t="e">
        <f>ABS(J15/F15*100)</f>
        <v>#VALUE!</v>
      </c>
    </row>
    <row r="16" spans="1:11" ht="14.25" customHeight="1">
      <c r="A16" s="36"/>
      <c r="B16" s="105" t="s">
        <v>53</v>
      </c>
      <c r="C16" s="106"/>
      <c r="D16" s="74">
        <v>-67090000</v>
      </c>
      <c r="E16" s="109"/>
      <c r="F16" s="74">
        <v>-1382170584</v>
      </c>
      <c r="G16" s="75"/>
      <c r="H16" s="68">
        <f t="shared" si="3"/>
        <v>-1315080584</v>
      </c>
      <c r="I16" s="69"/>
      <c r="J16" s="132">
        <f t="shared" si="4"/>
        <v>1960.1737725443436</v>
      </c>
      <c r="K16" s="133">
        <f aca="true" t="shared" si="5" ref="K16:K23">ABS(J16/F16*100)</f>
        <v>0.00014181851323095035</v>
      </c>
    </row>
    <row r="17" spans="1:11" ht="14.25" customHeight="1">
      <c r="A17" s="36"/>
      <c r="B17" s="107" t="s">
        <v>68</v>
      </c>
      <c r="C17" s="108"/>
      <c r="D17" s="74">
        <v>-330463000</v>
      </c>
      <c r="E17" s="75"/>
      <c r="F17" s="74">
        <v>619090584</v>
      </c>
      <c r="G17" s="75"/>
      <c r="H17" s="68">
        <f t="shared" si="3"/>
        <v>949553584</v>
      </c>
      <c r="I17" s="69"/>
      <c r="J17" s="132">
        <f t="shared" si="4"/>
        <v>287.34036306636443</v>
      </c>
      <c r="K17" s="133">
        <f t="shared" si="5"/>
        <v>4.6413298876205236E-05</v>
      </c>
    </row>
    <row r="18" spans="1:11" ht="14.25" customHeight="1">
      <c r="A18" s="36"/>
      <c r="B18" s="107" t="s">
        <v>69</v>
      </c>
      <c r="C18" s="108"/>
      <c r="D18" s="74">
        <v>-241000</v>
      </c>
      <c r="E18" s="75"/>
      <c r="F18" s="74">
        <v>-237653</v>
      </c>
      <c r="G18" s="75"/>
      <c r="H18" s="68">
        <f>F18-D18</f>
        <v>3347</v>
      </c>
      <c r="I18" s="69"/>
      <c r="J18" s="132">
        <f>IF(D18=0," ",ABS(H18/D18*100))</f>
        <v>1.3887966804979253</v>
      </c>
      <c r="K18" s="133">
        <f>ABS(J18/F18*100)</f>
        <v>0.0005843800332829483</v>
      </c>
    </row>
    <row r="19" spans="1:11" ht="14.25" customHeight="1">
      <c r="A19" s="36"/>
      <c r="B19" s="107" t="s">
        <v>54</v>
      </c>
      <c r="C19" s="108"/>
      <c r="D19" s="74">
        <v>-1811000</v>
      </c>
      <c r="E19" s="75"/>
      <c r="F19" s="74">
        <v>-1750588</v>
      </c>
      <c r="G19" s="75"/>
      <c r="H19" s="68">
        <f t="shared" si="3"/>
        <v>60412</v>
      </c>
      <c r="I19" s="69"/>
      <c r="J19" s="132">
        <f t="shared" si="4"/>
        <v>3.33583655438984</v>
      </c>
      <c r="K19" s="133">
        <f t="shared" si="5"/>
        <v>0.0001905552051304956</v>
      </c>
    </row>
    <row r="20" spans="1:11" ht="14.25" customHeight="1">
      <c r="A20" s="36"/>
      <c r="B20" s="36" t="s">
        <v>72</v>
      </c>
      <c r="C20" s="41"/>
      <c r="D20" s="95">
        <f>SUM(D14:E19)</f>
        <v>-248195000</v>
      </c>
      <c r="E20" s="96"/>
      <c r="F20" s="95">
        <f>SUM(F14:G19)</f>
        <v>-566687359</v>
      </c>
      <c r="G20" s="96"/>
      <c r="H20" s="95">
        <f t="shared" si="3"/>
        <v>-318492359</v>
      </c>
      <c r="I20" s="96"/>
      <c r="J20" s="140">
        <f t="shared" si="4"/>
        <v>128.32343882834064</v>
      </c>
      <c r="K20" s="141">
        <f t="shared" si="5"/>
        <v>2.2644485851031775E-05</v>
      </c>
    </row>
    <row r="21" spans="1:11" ht="14.25" customHeight="1">
      <c r="A21" s="89" t="s">
        <v>55</v>
      </c>
      <c r="B21" s="89"/>
      <c r="C21" s="90"/>
      <c r="D21" s="95">
        <v>22303000</v>
      </c>
      <c r="E21" s="96"/>
      <c r="F21" s="95">
        <v>-833847651</v>
      </c>
      <c r="G21" s="96"/>
      <c r="H21" s="95">
        <f t="shared" si="3"/>
        <v>-856150651</v>
      </c>
      <c r="I21" s="96"/>
      <c r="J21" s="138">
        <f t="shared" si="4"/>
        <v>3838.7241671524007</v>
      </c>
      <c r="K21" s="139">
        <f t="shared" si="5"/>
        <v>0.00046036277280973</v>
      </c>
    </row>
    <row r="22" spans="1:11" ht="14.25" customHeight="1">
      <c r="A22" s="89" t="s">
        <v>18</v>
      </c>
      <c r="B22" s="89"/>
      <c r="C22" s="90"/>
      <c r="D22" s="93">
        <v>1368749000</v>
      </c>
      <c r="E22" s="94"/>
      <c r="F22" s="103">
        <v>1095794777</v>
      </c>
      <c r="G22" s="104"/>
      <c r="H22" s="95">
        <f t="shared" si="3"/>
        <v>-272954223</v>
      </c>
      <c r="I22" s="96"/>
      <c r="J22" s="136">
        <f t="shared" si="4"/>
        <v>19.94187561050273</v>
      </c>
      <c r="K22" s="137">
        <f t="shared" si="5"/>
        <v>1.819854960898644E-06</v>
      </c>
    </row>
    <row r="23" spans="1:11" ht="14.25" customHeight="1">
      <c r="A23" s="89" t="s">
        <v>19</v>
      </c>
      <c r="B23" s="89"/>
      <c r="C23" s="90"/>
      <c r="D23" s="95">
        <f>D21+D22</f>
        <v>1391052000</v>
      </c>
      <c r="E23" s="96"/>
      <c r="F23" s="95">
        <f>F21+F22</f>
        <v>261947126</v>
      </c>
      <c r="G23" s="96"/>
      <c r="H23" s="95">
        <f t="shared" si="3"/>
        <v>-1129104874</v>
      </c>
      <c r="I23" s="96"/>
      <c r="J23" s="136">
        <f t="shared" si="4"/>
        <v>81.16913487058716</v>
      </c>
      <c r="K23" s="137">
        <f t="shared" si="5"/>
        <v>3.0986839256479245E-05</v>
      </c>
    </row>
    <row r="24" spans="1:11" ht="2.25" customHeight="1" thickBot="1">
      <c r="A24" s="134"/>
      <c r="B24" s="134"/>
      <c r="C24" s="135"/>
      <c r="D24" s="81"/>
      <c r="E24" s="83"/>
      <c r="F24" s="81"/>
      <c r="G24" s="83"/>
      <c r="H24" s="81"/>
      <c r="I24" s="83"/>
      <c r="J24" s="126"/>
      <c r="K24" s="127"/>
    </row>
    <row r="25" ht="16.5" customHeight="1"/>
    <row r="26" ht="16.5" customHeight="1"/>
    <row r="27" ht="16.5" customHeight="1"/>
    <row r="28" ht="16.5" customHeight="1"/>
    <row r="29" spans="2:11" ht="27" customHeight="1">
      <c r="B29" s="61" t="s">
        <v>27</v>
      </c>
      <c r="C29" s="61"/>
      <c r="D29" s="61"/>
      <c r="E29" s="61"/>
      <c r="F29" s="61"/>
      <c r="G29" s="61"/>
      <c r="H29" s="61"/>
      <c r="I29" s="61"/>
      <c r="J29" s="61"/>
      <c r="K29" s="61"/>
    </row>
    <row r="30" spans="2:11" ht="17.25" customHeight="1">
      <c r="B30" s="62"/>
      <c r="C30" s="62"/>
      <c r="D30" s="62"/>
      <c r="E30" s="62"/>
      <c r="F30" s="62"/>
      <c r="G30" s="62"/>
      <c r="H30" s="62"/>
      <c r="I30" s="62"/>
      <c r="J30" s="62"/>
      <c r="K30" s="62"/>
    </row>
    <row r="31" spans="3:11" ht="20.25" customHeight="1" thickBot="1">
      <c r="C31" s="131" t="s">
        <v>70</v>
      </c>
      <c r="D31" s="131"/>
      <c r="E31" s="131"/>
      <c r="F31" s="131"/>
      <c r="G31" s="131"/>
      <c r="H31" s="131"/>
      <c r="I31" s="110" t="s">
        <v>0</v>
      </c>
      <c r="J31" s="110"/>
      <c r="K31" s="110"/>
    </row>
    <row r="32" spans="1:11" ht="35.25" customHeight="1">
      <c r="A32" s="98" t="s">
        <v>3</v>
      </c>
      <c r="B32" s="128"/>
      <c r="C32" s="97" t="s">
        <v>4</v>
      </c>
      <c r="D32" s="128"/>
      <c r="E32" s="129" t="s">
        <v>5</v>
      </c>
      <c r="F32" s="130"/>
      <c r="G32" s="97" t="s">
        <v>6</v>
      </c>
      <c r="H32" s="128"/>
      <c r="I32" s="97" t="s">
        <v>2</v>
      </c>
      <c r="J32" s="98"/>
      <c r="K32" s="43" t="s">
        <v>5</v>
      </c>
    </row>
    <row r="33" spans="1:11" ht="17.25" customHeight="1">
      <c r="A33" s="99" t="s">
        <v>23</v>
      </c>
      <c r="B33" s="100"/>
      <c r="C33" s="91">
        <f>SUM(C34:D44)</f>
        <v>13431039620</v>
      </c>
      <c r="D33" s="92"/>
      <c r="E33" s="91">
        <f>IF(C$33&gt;0,(C33/C$33)*100,0)</f>
        <v>100</v>
      </c>
      <c r="F33" s="92">
        <f>IF(E$5&gt;0,(E33/E$28)*100,0)</f>
        <v>0</v>
      </c>
      <c r="G33" s="120" t="s">
        <v>25</v>
      </c>
      <c r="H33" s="100"/>
      <c r="I33" s="91">
        <f>SUM(I34:J37)</f>
        <v>28777135</v>
      </c>
      <c r="J33" s="123"/>
      <c r="K33" s="42">
        <f>IF(I$45&gt;0,(I33/I$45)*100,0)</f>
        <v>0.2142584328107283</v>
      </c>
    </row>
    <row r="34" spans="1:11" ht="17.25" customHeight="1">
      <c r="A34" s="79" t="s">
        <v>28</v>
      </c>
      <c r="B34" s="80"/>
      <c r="C34" s="74">
        <v>5966022398</v>
      </c>
      <c r="D34" s="75"/>
      <c r="E34" s="121">
        <f>IF(C$33&gt;0,(C34/C$33)*100,0)+0.01</f>
        <v>44.42966196805843</v>
      </c>
      <c r="F34" s="122">
        <f>IF(E$5&gt;0,(E34/E$28)*100,0)</f>
        <v>0</v>
      </c>
      <c r="G34" s="79" t="s">
        <v>31</v>
      </c>
      <c r="H34" s="80"/>
      <c r="I34" s="74">
        <v>28777135</v>
      </c>
      <c r="J34" s="78"/>
      <c r="K34" s="39">
        <f>IF(I$45&gt;0,(I34/I$45)*100,0)</f>
        <v>0.2142584328107283</v>
      </c>
    </row>
    <row r="35" spans="1:11" ht="17.25" customHeight="1">
      <c r="A35" s="79" t="s">
        <v>38</v>
      </c>
      <c r="B35" s="80"/>
      <c r="C35" s="74">
        <v>7356739245</v>
      </c>
      <c r="D35" s="75"/>
      <c r="E35" s="68">
        <f>IF(C$33&gt;0,(C35/C$33)*100,0)</f>
        <v>54.77416084787039</v>
      </c>
      <c r="F35" s="69">
        <f>IF(E$5&gt;0,(E35/E$28)*100,0)</f>
        <v>0</v>
      </c>
      <c r="G35" s="46"/>
      <c r="H35" s="46"/>
      <c r="I35" s="74"/>
      <c r="J35" s="78"/>
      <c r="K35" s="39">
        <f>IF(I$45&gt;0,(I35/I$45)*100,0)</f>
        <v>0</v>
      </c>
    </row>
    <row r="36" spans="1:11" ht="17.25" customHeight="1">
      <c r="A36" s="79" t="s">
        <v>57</v>
      </c>
      <c r="B36" s="80"/>
      <c r="C36" s="74">
        <v>251081</v>
      </c>
      <c r="D36" s="75"/>
      <c r="E36" s="68" t="s">
        <v>35</v>
      </c>
      <c r="F36" s="69">
        <f>IF(E$5&gt;0,(E36/E$28)*100,0)</f>
        <v>0</v>
      </c>
      <c r="G36" s="124"/>
      <c r="H36" s="125"/>
      <c r="I36" s="74"/>
      <c r="J36" s="78"/>
      <c r="K36" s="39">
        <f aca="true" t="shared" si="6" ref="K36:K44">IF(I$45&gt;0,(I36/I$45)*100,0)</f>
        <v>0</v>
      </c>
    </row>
    <row r="37" spans="1:11" ht="17.25" customHeight="1">
      <c r="A37" s="79" t="s">
        <v>29</v>
      </c>
      <c r="B37" s="80"/>
      <c r="C37" s="74">
        <v>4350837</v>
      </c>
      <c r="D37" s="75"/>
      <c r="E37" s="68">
        <f>IF(C$33&gt;0,(C37/C$33)*100,0)</f>
        <v>0.03239389595367749</v>
      </c>
      <c r="F37" s="69">
        <f>IF(E$5&gt;0,(E37/E$28)*100,0)</f>
        <v>0</v>
      </c>
      <c r="G37" s="124"/>
      <c r="H37" s="125"/>
      <c r="I37" s="93"/>
      <c r="J37" s="94"/>
      <c r="K37" s="39">
        <f t="shared" si="6"/>
        <v>0</v>
      </c>
    </row>
    <row r="38" spans="1:11" ht="17.25" customHeight="1">
      <c r="A38" s="79" t="s">
        <v>30</v>
      </c>
      <c r="B38" s="80"/>
      <c r="C38" s="74">
        <v>103676059</v>
      </c>
      <c r="D38" s="75"/>
      <c r="E38" s="68">
        <f>IF(C$33&gt;0,(C38/C$33)*100,0)</f>
        <v>0.7719138795899108</v>
      </c>
      <c r="F38" s="69">
        <f>IF(E$5&gt;0,(E38/E$28)*100,0)</f>
        <v>0</v>
      </c>
      <c r="G38" s="124" t="s">
        <v>58</v>
      </c>
      <c r="H38" s="125"/>
      <c r="I38" s="93">
        <f>SUM(I39)</f>
        <v>13402262485</v>
      </c>
      <c r="J38" s="94"/>
      <c r="K38" s="42">
        <f>IF(I$45&gt;0,(I38/I$45)*100,0)</f>
        <v>99.78574156718926</v>
      </c>
    </row>
    <row r="39" spans="1:11" ht="17.25" customHeight="1">
      <c r="A39" s="79"/>
      <c r="B39" s="80"/>
      <c r="C39" s="74"/>
      <c r="D39" s="75"/>
      <c r="E39" s="68">
        <f>IF(C$33&gt;0,(C39/C$33)*100,0)</f>
        <v>0</v>
      </c>
      <c r="F39" s="69">
        <f>IF(E$5&gt;0,(E39/E$28)*100,0)</f>
        <v>0</v>
      </c>
      <c r="G39" s="79" t="s">
        <v>32</v>
      </c>
      <c r="H39" s="80"/>
      <c r="I39" s="74">
        <v>13402262485</v>
      </c>
      <c r="J39" s="78"/>
      <c r="K39" s="39">
        <f>IF(I$45&gt;0,(I39/I$45)*100,0)</f>
        <v>99.78574156718926</v>
      </c>
    </row>
    <row r="40" spans="1:11" ht="17.25" customHeight="1">
      <c r="A40" s="79"/>
      <c r="B40" s="80"/>
      <c r="C40" s="74"/>
      <c r="D40" s="75"/>
      <c r="E40" s="68">
        <f>IF(C$33&gt;0,(C40/C$33)*100,0)</f>
        <v>0</v>
      </c>
      <c r="F40" s="69">
        <f>IF(E$5&gt;0,(E40/E$28)*100,0)</f>
        <v>0</v>
      </c>
      <c r="G40" s="79"/>
      <c r="H40" s="80"/>
      <c r="I40" s="74"/>
      <c r="J40" s="78"/>
      <c r="K40" s="39">
        <f t="shared" si="6"/>
        <v>0</v>
      </c>
    </row>
    <row r="41" spans="1:11" ht="17.25" customHeight="1">
      <c r="A41" s="44"/>
      <c r="B41" s="11"/>
      <c r="C41" s="37"/>
      <c r="D41" s="38"/>
      <c r="E41" s="39"/>
      <c r="F41" s="40"/>
      <c r="G41" s="44"/>
      <c r="H41" s="11"/>
      <c r="I41" s="37"/>
      <c r="J41" s="45"/>
      <c r="K41" s="39"/>
    </row>
    <row r="42" spans="1:12" ht="17.25" customHeight="1">
      <c r="A42" s="44"/>
      <c r="B42" s="11"/>
      <c r="C42" s="37"/>
      <c r="D42" s="38"/>
      <c r="E42" s="39"/>
      <c r="F42" s="40"/>
      <c r="G42" s="44"/>
      <c r="H42" s="11"/>
      <c r="I42" s="37"/>
      <c r="J42" s="45"/>
      <c r="K42" s="39"/>
      <c r="L42" s="48"/>
    </row>
    <row r="43" spans="1:11" s="35" customFormat="1" ht="17.25" customHeight="1">
      <c r="A43" s="79"/>
      <c r="B43" s="80"/>
      <c r="C43" s="74"/>
      <c r="D43" s="75"/>
      <c r="E43" s="68">
        <f>IF(C$33&gt;0,(C43/C$33)*100,0)</f>
        <v>0</v>
      </c>
      <c r="F43" s="69">
        <f>IF(E$5&gt;0,(E43/E$28)*100,0)</f>
        <v>0</v>
      </c>
      <c r="G43" s="79"/>
      <c r="H43" s="80"/>
      <c r="I43" s="74"/>
      <c r="J43" s="78"/>
      <c r="K43" s="39">
        <f t="shared" si="6"/>
        <v>0</v>
      </c>
    </row>
    <row r="44" spans="1:11" ht="17.25" customHeight="1">
      <c r="A44" s="79"/>
      <c r="B44" s="80"/>
      <c r="C44" s="74"/>
      <c r="D44" s="75"/>
      <c r="E44" s="68">
        <f>IF(C$33&gt;0,(C44/C$33)*100,0)</f>
        <v>0</v>
      </c>
      <c r="F44" s="69">
        <f>IF(E$5&gt;0,(E44/E$28)*100,0)</f>
        <v>0</v>
      </c>
      <c r="G44" s="79"/>
      <c r="H44" s="80"/>
      <c r="I44" s="74"/>
      <c r="J44" s="78"/>
      <c r="K44" s="39">
        <f t="shared" si="6"/>
        <v>0</v>
      </c>
    </row>
    <row r="45" spans="1:11" ht="19.5" customHeight="1" thickBot="1">
      <c r="A45" s="85" t="s">
        <v>24</v>
      </c>
      <c r="B45" s="86"/>
      <c r="C45" s="81">
        <f>SUM(C34:D44)</f>
        <v>13431039620</v>
      </c>
      <c r="D45" s="83"/>
      <c r="E45" s="81">
        <f>IF(C$33&gt;0,(C45/C$33)*100,0)</f>
        <v>100</v>
      </c>
      <c r="F45" s="83">
        <f>IF(E$5&gt;0,(E45/E$28)*100,0)</f>
        <v>0</v>
      </c>
      <c r="G45" s="87" t="s">
        <v>26</v>
      </c>
      <c r="H45" s="88"/>
      <c r="I45" s="81">
        <f>I33+I38</f>
        <v>13431039620</v>
      </c>
      <c r="J45" s="82"/>
      <c r="K45" s="47">
        <f>IF(I$45&gt;0,(I45/I$45)*100,0)</f>
        <v>100</v>
      </c>
    </row>
    <row r="46" spans="1:11" s="35" customFormat="1" ht="16.5" customHeight="1">
      <c r="A46" s="50"/>
      <c r="B46" s="49"/>
      <c r="C46" s="51"/>
      <c r="D46" s="51"/>
      <c r="E46" s="51"/>
      <c r="F46" s="51"/>
      <c r="G46" s="49"/>
      <c r="H46" s="49"/>
      <c r="I46" s="49"/>
      <c r="J46" s="49"/>
      <c r="K46" s="49"/>
    </row>
    <row r="47" spans="2:11" ht="15.75">
      <c r="B47" s="84"/>
      <c r="C47" s="84"/>
      <c r="D47" s="84"/>
      <c r="E47" s="84"/>
      <c r="F47" s="84"/>
      <c r="G47" s="84"/>
      <c r="H47" s="84"/>
      <c r="I47" s="84"/>
      <c r="J47" s="84"/>
      <c r="K47" s="84"/>
    </row>
    <row r="48" spans="2:11" ht="15.75">
      <c r="B48" s="84"/>
      <c r="C48" s="84"/>
      <c r="D48" s="84"/>
      <c r="E48" s="84"/>
      <c r="F48" s="84"/>
      <c r="G48" s="84"/>
      <c r="H48" s="84"/>
      <c r="I48" s="84"/>
      <c r="J48" s="84"/>
      <c r="K48" s="84"/>
    </row>
  </sheetData>
  <sheetProtection/>
  <mergeCells count="168">
    <mergeCell ref="F14:G14"/>
    <mergeCell ref="H14:I14"/>
    <mergeCell ref="D12:E12"/>
    <mergeCell ref="J12:K12"/>
    <mergeCell ref="J13:K13"/>
    <mergeCell ref="H12:I12"/>
    <mergeCell ref="H13:I13"/>
    <mergeCell ref="F12:G12"/>
    <mergeCell ref="A32:B32"/>
    <mergeCell ref="J14:K14"/>
    <mergeCell ref="D14:E14"/>
    <mergeCell ref="C32:D32"/>
    <mergeCell ref="J16:K16"/>
    <mergeCell ref="J19:K19"/>
    <mergeCell ref="B18:C18"/>
    <mergeCell ref="D18:E18"/>
    <mergeCell ref="F18:G18"/>
    <mergeCell ref="H18:I18"/>
    <mergeCell ref="B15:C15"/>
    <mergeCell ref="D15:E15"/>
    <mergeCell ref="J15:K15"/>
    <mergeCell ref="A24:C24"/>
    <mergeCell ref="J18:K18"/>
    <mergeCell ref="J23:K23"/>
    <mergeCell ref="J21:K21"/>
    <mergeCell ref="J20:K20"/>
    <mergeCell ref="J17:K17"/>
    <mergeCell ref="J22:K22"/>
    <mergeCell ref="G40:H40"/>
    <mergeCell ref="E40:F40"/>
    <mergeCell ref="B8:C8"/>
    <mergeCell ref="D8:E8"/>
    <mergeCell ref="F8:G8"/>
    <mergeCell ref="H8:I8"/>
    <mergeCell ref="B14:C14"/>
    <mergeCell ref="I36:J36"/>
    <mergeCell ref="I37:J37"/>
    <mergeCell ref="E38:F38"/>
    <mergeCell ref="C35:D35"/>
    <mergeCell ref="E36:F36"/>
    <mergeCell ref="C34:D34"/>
    <mergeCell ref="E39:F39"/>
    <mergeCell ref="C36:D36"/>
    <mergeCell ref="G36:H36"/>
    <mergeCell ref="G37:H37"/>
    <mergeCell ref="F20:G20"/>
    <mergeCell ref="C37:D37"/>
    <mergeCell ref="E34:F34"/>
    <mergeCell ref="I33:J33"/>
    <mergeCell ref="I35:J35"/>
    <mergeCell ref="G38:H38"/>
    <mergeCell ref="F24:G24"/>
    <mergeCell ref="I34:J34"/>
    <mergeCell ref="J24:K24"/>
    <mergeCell ref="G32:H32"/>
    <mergeCell ref="A21:C21"/>
    <mergeCell ref="B19:C19"/>
    <mergeCell ref="D20:E20"/>
    <mergeCell ref="G34:H34"/>
    <mergeCell ref="G39:H39"/>
    <mergeCell ref="G33:H33"/>
    <mergeCell ref="D19:E19"/>
    <mergeCell ref="D23:E23"/>
    <mergeCell ref="D21:E21"/>
    <mergeCell ref="D22:E22"/>
    <mergeCell ref="H10:I10"/>
    <mergeCell ref="H7:I7"/>
    <mergeCell ref="H9:I9"/>
    <mergeCell ref="B30:K30"/>
    <mergeCell ref="D24:E24"/>
    <mergeCell ref="F17:G17"/>
    <mergeCell ref="H17:I17"/>
    <mergeCell ref="F23:G23"/>
    <mergeCell ref="D17:E17"/>
    <mergeCell ref="F21:G21"/>
    <mergeCell ref="J8:K8"/>
    <mergeCell ref="D4:E5"/>
    <mergeCell ref="F4:G5"/>
    <mergeCell ref="F6:G6"/>
    <mergeCell ref="H4:K4"/>
    <mergeCell ref="H5:I5"/>
    <mergeCell ref="J5:K5"/>
    <mergeCell ref="B1:K1"/>
    <mergeCell ref="B2:K2"/>
    <mergeCell ref="C3:H3"/>
    <mergeCell ref="I3:K3"/>
    <mergeCell ref="D7:E7"/>
    <mergeCell ref="D10:E10"/>
    <mergeCell ref="H6:I6"/>
    <mergeCell ref="J7:K7"/>
    <mergeCell ref="F7:G7"/>
    <mergeCell ref="J6:K6"/>
    <mergeCell ref="H19:I19"/>
    <mergeCell ref="A22:C22"/>
    <mergeCell ref="H16:I16"/>
    <mergeCell ref="F19:G19"/>
    <mergeCell ref="A13:C13"/>
    <mergeCell ref="B16:C16"/>
    <mergeCell ref="B17:C17"/>
    <mergeCell ref="F15:G15"/>
    <mergeCell ref="H15:I15"/>
    <mergeCell ref="F16:G16"/>
    <mergeCell ref="A4:C5"/>
    <mergeCell ref="A6:C6"/>
    <mergeCell ref="B7:C7"/>
    <mergeCell ref="B10:C10"/>
    <mergeCell ref="F13:G13"/>
    <mergeCell ref="F22:G22"/>
    <mergeCell ref="D13:E13"/>
    <mergeCell ref="D16:E16"/>
    <mergeCell ref="D6:E6"/>
    <mergeCell ref="F10:G10"/>
    <mergeCell ref="A33:B33"/>
    <mergeCell ref="A35:B35"/>
    <mergeCell ref="A34:B34"/>
    <mergeCell ref="A36:B36"/>
    <mergeCell ref="H24:I24"/>
    <mergeCell ref="B29:K29"/>
    <mergeCell ref="I31:K31"/>
    <mergeCell ref="E32:F32"/>
    <mergeCell ref="C31:H31"/>
    <mergeCell ref="E35:F35"/>
    <mergeCell ref="A23:C23"/>
    <mergeCell ref="E33:F33"/>
    <mergeCell ref="I38:J38"/>
    <mergeCell ref="H20:I20"/>
    <mergeCell ref="I32:J32"/>
    <mergeCell ref="C33:D33"/>
    <mergeCell ref="H21:I21"/>
    <mergeCell ref="H22:I22"/>
    <mergeCell ref="H23:I23"/>
    <mergeCell ref="A37:B37"/>
    <mergeCell ref="B48:K48"/>
    <mergeCell ref="C43:D43"/>
    <mergeCell ref="E43:F43"/>
    <mergeCell ref="G43:H43"/>
    <mergeCell ref="I43:J43"/>
    <mergeCell ref="A45:B45"/>
    <mergeCell ref="A43:B43"/>
    <mergeCell ref="A44:B44"/>
    <mergeCell ref="B47:K47"/>
    <mergeCell ref="G45:H45"/>
    <mergeCell ref="C44:D44"/>
    <mergeCell ref="C45:D45"/>
    <mergeCell ref="I44:J44"/>
    <mergeCell ref="G44:H44"/>
    <mergeCell ref="E44:F44"/>
    <mergeCell ref="E45:F45"/>
    <mergeCell ref="I40:J40"/>
    <mergeCell ref="A39:B39"/>
    <mergeCell ref="E37:F37"/>
    <mergeCell ref="I45:J45"/>
    <mergeCell ref="C40:D40"/>
    <mergeCell ref="A38:B38"/>
    <mergeCell ref="A40:B40"/>
    <mergeCell ref="I39:J39"/>
    <mergeCell ref="C39:D39"/>
    <mergeCell ref="C38:D38"/>
    <mergeCell ref="H11:I11"/>
    <mergeCell ref="J9:K9"/>
    <mergeCell ref="J11:K11"/>
    <mergeCell ref="B9:C9"/>
    <mergeCell ref="D9:E9"/>
    <mergeCell ref="B11:C11"/>
    <mergeCell ref="D11:E11"/>
    <mergeCell ref="F9:G9"/>
    <mergeCell ref="F11:G11"/>
    <mergeCell ref="J10:K10"/>
  </mergeCells>
  <printOptions horizontalCentered="1"/>
  <pageMargins left="0.5511811023622047" right="0.5511811023622047" top="0.7874015748031497" bottom="0.5905511811023623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林聖偉</cp:lastModifiedBy>
  <cp:lastPrinted>2020-04-13T01:18:28Z</cp:lastPrinted>
  <dcterms:created xsi:type="dcterms:W3CDTF">2011-04-19T02:39:36Z</dcterms:created>
  <dcterms:modified xsi:type="dcterms:W3CDTF">2020-04-13T01:18:32Z</dcterms:modified>
  <cp:category/>
  <cp:version/>
  <cp:contentType/>
  <cp:contentStatus/>
</cp:coreProperties>
</file>