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'現流表及平衡表'!$A$1:$K$43</definedName>
    <definedName name="_xlnm.Print_Area" localSheetId="0">'餘絀表及撥補表'!$A$1:$H$46</definedName>
  </definedNames>
  <calcPr fullCalcOnLoad="1"/>
</workbook>
</file>

<file path=xl/sharedStrings.xml><?xml version="1.0" encoding="utf-8"?>
<sst xmlns="http://schemas.openxmlformats.org/spreadsheetml/2006/main" count="86" uniqueCount="68">
  <si>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</si>
  <si>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</si>
  <si>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</si>
  <si>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</si>
  <si>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</si>
  <si>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</si>
  <si>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</si>
  <si>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</si>
  <si>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</si>
  <si>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</si>
  <si>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</si>
  <si>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</si>
  <si>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</si>
  <si>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未分配賸餘</t>
  </si>
  <si>
    <t>本年度
決算數</t>
  </si>
  <si>
    <t>總收入</t>
  </si>
  <si>
    <t>本期賸餘</t>
  </si>
  <si>
    <t>前期未分配賸餘</t>
  </si>
  <si>
    <t>資　產</t>
  </si>
  <si>
    <t>合                 計</t>
  </si>
  <si>
    <t>負　債</t>
  </si>
  <si>
    <t>合 　　計</t>
  </si>
  <si>
    <t>流動資產</t>
  </si>
  <si>
    <t>投資、長期應收款、貸墊款及準備金</t>
  </si>
  <si>
    <t>流動負債</t>
  </si>
  <si>
    <t>淨值</t>
  </si>
  <si>
    <t>基金</t>
  </si>
  <si>
    <t>公積</t>
  </si>
  <si>
    <t>總支出</t>
  </si>
  <si>
    <t>本年度預算數</t>
  </si>
  <si>
    <t>本年度
預算數</t>
  </si>
  <si>
    <t>無形資產</t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</si>
  <si>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</si>
  <si>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</si>
  <si>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</si>
  <si>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</si>
  <si>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</si>
  <si>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</si>
  <si>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t>業務活動之現金流量</t>
  </si>
  <si>
    <t>調整非現金項目</t>
  </si>
  <si>
    <t>投資活動之現金流量</t>
  </si>
  <si>
    <t>減少投資、長期應收款、貸墊款及準備金</t>
  </si>
  <si>
    <t>增加投資、長期應收款、貸墊款及準備金</t>
  </si>
  <si>
    <t>期初現金及約當現金</t>
  </si>
  <si>
    <t>期末現金及約當現金</t>
  </si>
  <si>
    <t>分配之部</t>
  </si>
  <si>
    <t>利息股利之調整</t>
  </si>
  <si>
    <t>收取利息</t>
  </si>
  <si>
    <t>不動產、廠房及設備</t>
  </si>
  <si>
    <t>本期賸餘（短絀）</t>
  </si>
  <si>
    <t>現金及約當現金之淨增（淨減）</t>
  </si>
  <si>
    <r>
      <t>比較增減</t>
    </r>
  </si>
  <si>
    <t>中央公教人員急難救助基金現金流量表</t>
  </si>
  <si>
    <t>累積餘絀</t>
  </si>
  <si>
    <t>中央公教人員急難救助基金收支餘絀表</t>
  </si>
  <si>
    <t>中央公教人員急難救助基金餘絀撥補表</t>
  </si>
  <si>
    <t>本期賸餘（短絀）</t>
  </si>
  <si>
    <t>收取股利</t>
  </si>
  <si>
    <t>支付利息</t>
  </si>
  <si>
    <t>中央公教人員急難救助基金平衡表</t>
  </si>
  <si>
    <r>
      <t xml:space="preserve">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</si>
  <si>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</si>
  <si>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未計利息股利之本期賸餘（短絀）</t>
  </si>
  <si>
    <t>未計利息股利之現金流入（流出）</t>
  </si>
  <si>
    <t xml:space="preserve">    業務活動之淨現金流入（流出）</t>
  </si>
  <si>
    <t xml:space="preserve">    投資活動之淨現金流入（流出）</t>
  </si>
  <si>
    <r>
      <t xml:space="preserve">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</si>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</sst>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#\-_);_(&quot;  &quot;* #,###\-_);_(* &quot;&quot;_);_(@_)"/>
    <numFmt numFmtId="183" formatCode="_(* ##,##0.00_);_(&quot;  &quot;* #,###\-_);_(* &quot;&quot;_);_(@_)"/>
    <numFmt numFmtId="184" formatCode="_(* ##,##0.00_);_(&quot;  &quot;* ##,##0.00_);_(* &quot;&quot;_);_(@_)"/>
    <numFmt numFmtId="185" formatCode="#,##0_ "/>
    <numFmt numFmtId="186" formatCode="_(* #,##0.000_);_(&quot;-&quot;\ #,##0.000_);_(* &quot;&quot;_);_(@_)"/>
  </numFmts>
  <fonts count="5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1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9" fillId="27" borderId="2" applyNumberFormat="0" applyAlignment="0" applyProtection="0"/>
    <xf numFmtId="0" fontId="50" fillId="20" borderId="8" applyNumberFormat="0" applyAlignment="0" applyProtection="0"/>
    <xf numFmtId="0" fontId="51" fillId="28" borderId="9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/>
    </xf>
    <xf numFmtId="181" fontId="23" fillId="0" borderId="13" xfId="0" applyNumberFormat="1" applyFont="1" applyBorder="1" applyAlignment="1" applyProtection="1">
      <alignment horizontal="right" vertical="center"/>
      <protection locked="0"/>
    </xf>
    <xf numFmtId="181" fontId="23" fillId="0" borderId="16" xfId="0" applyNumberFormat="1" applyFont="1" applyBorder="1" applyAlignment="1" applyProtection="1">
      <alignment horizontal="right" vertical="center"/>
      <protection locked="0"/>
    </xf>
    <xf numFmtId="181" fontId="23" fillId="0" borderId="13" xfId="0" applyNumberFormat="1" applyFont="1" applyBorder="1" applyAlignment="1" applyProtection="1">
      <alignment horizontal="right" vertical="center"/>
      <protection/>
    </xf>
    <xf numFmtId="181" fontId="23" fillId="0" borderId="16" xfId="0" applyNumberFormat="1" applyFont="1" applyBorder="1" applyAlignment="1" applyProtection="1">
      <alignment horizontal="right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0" fillId="0" borderId="16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 locked="0"/>
    </xf>
    <xf numFmtId="181" fontId="2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181" fontId="23" fillId="0" borderId="13" xfId="0" applyNumberFormat="1" applyFont="1" applyBorder="1" applyAlignment="1" applyProtection="1">
      <alignment horizontal="right" vertical="center"/>
      <protection locked="0"/>
    </xf>
    <xf numFmtId="181" fontId="23" fillId="0" borderId="16" xfId="0" applyNumberFormat="1" applyFont="1" applyBorder="1" applyAlignment="1" applyProtection="1">
      <alignment horizontal="right" vertical="center"/>
      <protection locked="0"/>
    </xf>
    <xf numFmtId="181" fontId="21" fillId="0" borderId="13" xfId="0" applyNumberFormat="1" applyFont="1" applyBorder="1" applyAlignment="1" applyProtection="1">
      <alignment horizontal="right" vertical="center"/>
      <protection/>
    </xf>
    <xf numFmtId="181" fontId="21" fillId="0" borderId="16" xfId="0" applyNumberFormat="1" applyFont="1" applyBorder="1" applyAlignment="1" applyProtection="1">
      <alignment horizontal="right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 locked="0"/>
    </xf>
    <xf numFmtId="181" fontId="23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186" fontId="12" fillId="0" borderId="13" xfId="0" applyNumberFormat="1" applyFont="1" applyBorder="1" applyAlignment="1" applyProtection="1">
      <alignment horizontal="right" vertical="center"/>
      <protection/>
    </xf>
    <xf numFmtId="186" fontId="12" fillId="0" borderId="16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178" fontId="21" fillId="0" borderId="12" xfId="0" applyNumberFormat="1" applyFont="1" applyBorder="1" applyAlignment="1" applyProtection="1">
      <alignment horizontal="right" vertical="center"/>
      <protection/>
    </xf>
    <xf numFmtId="178" fontId="21" fillId="0" borderId="22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5" fillId="0" borderId="24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left" vertical="center"/>
      <protection/>
    </xf>
    <xf numFmtId="0" fontId="20" fillId="0" borderId="25" xfId="0" applyFont="1" applyBorder="1" applyAlignment="1" applyProtection="1">
      <alignment horizontal="left" vertical="center"/>
      <protection/>
    </xf>
    <xf numFmtId="181" fontId="21" fillId="0" borderId="14" xfId="0" applyNumberFormat="1" applyFont="1" applyBorder="1" applyAlignment="1" applyProtection="1">
      <alignment horizontal="right" vertical="center"/>
      <protection/>
    </xf>
    <xf numFmtId="181" fontId="21" fillId="0" borderId="25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181" fontId="23" fillId="0" borderId="13" xfId="0" applyNumberFormat="1" applyFont="1" applyBorder="1" applyAlignment="1" applyProtection="1">
      <alignment horizontal="right" vertical="center"/>
      <protection/>
    </xf>
    <xf numFmtId="181" fontId="23" fillId="0" borderId="16" xfId="0" applyNumberFormat="1" applyFont="1" applyBorder="1" applyAlignment="1" applyProtection="1">
      <alignment horizontal="right" vertical="center"/>
      <protection/>
    </xf>
    <xf numFmtId="181" fontId="21" fillId="0" borderId="12" xfId="0" applyNumberFormat="1" applyFont="1" applyBorder="1" applyAlignment="1" applyProtection="1">
      <alignment horizontal="right" vertical="center"/>
      <protection/>
    </xf>
    <xf numFmtId="181" fontId="21" fillId="0" borderId="23" xfId="0" applyNumberFormat="1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 horizontal="distributed" vertical="center" wrapText="1" indent="1"/>
      <protection/>
    </xf>
    <xf numFmtId="0" fontId="6" fillId="0" borderId="33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178" fontId="21" fillId="0" borderId="13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178" fontId="21" fillId="0" borderId="14" xfId="0" applyNumberFormat="1" applyFont="1" applyBorder="1" applyAlignment="1" applyProtection="1">
      <alignment horizontal="right" vertical="center"/>
      <protection/>
    </xf>
    <xf numFmtId="178" fontId="21" fillId="0" borderId="24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181" fontId="21" fillId="0" borderId="13" xfId="0" applyNumberFormat="1" applyFont="1" applyBorder="1" applyAlignment="1" applyProtection="1">
      <alignment horizontal="right" vertical="center"/>
      <protection locked="0"/>
    </xf>
    <xf numFmtId="181" fontId="21" fillId="0" borderId="16" xfId="0" applyNumberFormat="1" applyFont="1" applyBorder="1" applyAlignment="1" applyProtection="1">
      <alignment horizontal="right" vertical="center"/>
      <protection locked="0"/>
    </xf>
    <xf numFmtId="0" fontId="26" fillId="0" borderId="24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181" fontId="9" fillId="0" borderId="12" xfId="0" applyNumberFormat="1" applyFont="1" applyBorder="1" applyAlignment="1" applyProtection="1">
      <alignment vertical="center"/>
      <protection/>
    </xf>
    <xf numFmtId="181" fontId="9" fillId="0" borderId="23" xfId="0" applyNumberFormat="1" applyFont="1" applyBorder="1" applyAlignment="1" applyProtection="1">
      <alignment vertical="center"/>
      <protection/>
    </xf>
    <xf numFmtId="181" fontId="12" fillId="0" borderId="13" xfId="0" applyNumberFormat="1" applyFont="1" applyBorder="1" applyAlignment="1" applyProtection="1">
      <alignment vertical="center"/>
      <protection locked="0"/>
    </xf>
    <xf numFmtId="181" fontId="12" fillId="0" borderId="16" xfId="0" applyNumberFormat="1" applyFont="1" applyBorder="1" applyAlignment="1" applyProtection="1">
      <alignment vertical="center"/>
      <protection locked="0"/>
    </xf>
    <xf numFmtId="181" fontId="9" fillId="0" borderId="13" xfId="0" applyNumberFormat="1" applyFont="1" applyBorder="1" applyAlignment="1" applyProtection="1">
      <alignment vertical="center"/>
      <protection locked="0"/>
    </xf>
    <xf numFmtId="181" fontId="9" fillId="0" borderId="16" xfId="0" applyNumberFormat="1" applyFont="1" applyBorder="1" applyAlignment="1" applyProtection="1">
      <alignment vertical="center"/>
      <protection locked="0"/>
    </xf>
    <xf numFmtId="181" fontId="9" fillId="0" borderId="14" xfId="0" applyNumberFormat="1" applyFont="1" applyBorder="1" applyAlignment="1" applyProtection="1">
      <alignment vertical="center"/>
      <protection/>
    </xf>
    <xf numFmtId="181" fontId="9" fillId="0" borderId="25" xfId="0" applyNumberFormat="1" applyFont="1" applyBorder="1" applyAlignment="1" applyProtection="1">
      <alignment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Normal="110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0" t="s">
        <v>54</v>
      </c>
      <c r="B1" s="80"/>
      <c r="C1" s="80"/>
      <c r="D1" s="80"/>
      <c r="E1" s="80"/>
      <c r="F1" s="80"/>
      <c r="G1" s="80"/>
      <c r="H1" s="80"/>
    </row>
    <row r="2" spans="2:8" ht="17.25" customHeight="1">
      <c r="B2" s="82"/>
      <c r="C2" s="82"/>
      <c r="D2" s="82"/>
      <c r="E2" s="82"/>
      <c r="F2" s="82"/>
      <c r="G2" s="82"/>
      <c r="H2" s="82"/>
    </row>
    <row r="3" spans="2:8" ht="20.25" thickBot="1">
      <c r="B3" s="2"/>
      <c r="C3" s="84" t="s">
        <v>66</v>
      </c>
      <c r="D3" s="84"/>
      <c r="E3" s="84"/>
      <c r="F3" s="84"/>
      <c r="G3" s="84"/>
      <c r="H3" s="84"/>
    </row>
    <row r="4" spans="1:8" ht="18.75" customHeight="1">
      <c r="A4" s="85" t="s">
        <v>9</v>
      </c>
      <c r="B4" s="86"/>
      <c r="C4" s="81" t="s">
        <v>29</v>
      </c>
      <c r="D4" s="81"/>
      <c r="E4" s="81" t="s">
        <v>11</v>
      </c>
      <c r="F4" s="81"/>
      <c r="G4" s="81" t="s">
        <v>51</v>
      </c>
      <c r="H4" s="83"/>
    </row>
    <row r="5" spans="1:8" ht="18.75" customHeight="1">
      <c r="A5" s="87"/>
      <c r="B5" s="88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5.75" customHeight="1">
      <c r="A6" s="75" t="s">
        <v>15</v>
      </c>
      <c r="B6" s="76"/>
      <c r="C6" s="17">
        <f>SUM(C7:C9)</f>
        <v>2734000</v>
      </c>
      <c r="D6" s="18">
        <f aca="true" t="shared" si="0" ref="D6:D14">C6/C$6*100</f>
        <v>100</v>
      </c>
      <c r="E6" s="17">
        <f>SUM(E7:E9)</f>
        <v>2801722</v>
      </c>
      <c r="F6" s="18">
        <f aca="true" t="shared" si="1" ref="F6:F14">E6/E$6*100</f>
        <v>100</v>
      </c>
      <c r="G6" s="17">
        <f>SUM(G7:G9)</f>
        <v>67722</v>
      </c>
      <c r="H6" s="6">
        <f>IF(C6=0,0,ABS(G6/C6*100))</f>
        <v>2.4770299926847112</v>
      </c>
    </row>
    <row r="7" spans="1:8" ht="15.75" customHeight="1">
      <c r="A7" s="27"/>
      <c r="B7" s="14" t="s">
        <v>32</v>
      </c>
      <c r="C7" s="34">
        <v>560000</v>
      </c>
      <c r="D7" s="21">
        <f t="shared" si="0"/>
        <v>20.482809070958304</v>
      </c>
      <c r="E7" s="19">
        <v>582486</v>
      </c>
      <c r="F7" s="21">
        <f t="shared" si="1"/>
        <v>20.790285403048554</v>
      </c>
      <c r="G7" s="31">
        <f>E7-C7</f>
        <v>22486</v>
      </c>
      <c r="H7" s="13">
        <f aca="true" t="shared" si="2" ref="H7:H14">IF(C7=0,0,ABS(G7/C7*100))</f>
        <v>4.015357142857143</v>
      </c>
    </row>
    <row r="8" spans="1:8" ht="15.75" customHeight="1">
      <c r="A8" s="27"/>
      <c r="B8" s="14" t="s">
        <v>33</v>
      </c>
      <c r="C8" s="34">
        <v>2174000</v>
      </c>
      <c r="D8" s="21">
        <f t="shared" si="0"/>
        <v>79.51719092904169</v>
      </c>
      <c r="E8" s="19">
        <v>2172103</v>
      </c>
      <c r="F8" s="36">
        <f t="shared" si="1"/>
        <v>77.52742777477566</v>
      </c>
      <c r="G8" s="31">
        <f>E8-C8</f>
        <v>-1897</v>
      </c>
      <c r="H8" s="13">
        <f t="shared" si="2"/>
        <v>0.08725850965961363</v>
      </c>
    </row>
    <row r="9" spans="1:8" ht="15.75" customHeight="1">
      <c r="A9" s="27"/>
      <c r="B9" s="14" t="s">
        <v>34</v>
      </c>
      <c r="C9" s="34">
        <v>0</v>
      </c>
      <c r="D9" s="21">
        <f t="shared" si="0"/>
        <v>0</v>
      </c>
      <c r="E9" s="19">
        <v>47133</v>
      </c>
      <c r="F9" s="36">
        <f>E9/E$6*100</f>
        <v>1.6822868221757905</v>
      </c>
      <c r="G9" s="31">
        <f>E9-C9</f>
        <v>47133</v>
      </c>
      <c r="H9" s="13">
        <f t="shared" si="2"/>
        <v>0</v>
      </c>
    </row>
    <row r="10" spans="1:8" ht="15.75" customHeight="1">
      <c r="A10" s="72" t="s">
        <v>28</v>
      </c>
      <c r="B10" s="73"/>
      <c r="C10" s="20">
        <f>SUM(C11:C13)</f>
        <v>1185000</v>
      </c>
      <c r="D10" s="35">
        <f t="shared" si="0"/>
        <v>43.343087051938554</v>
      </c>
      <c r="E10" s="20">
        <f>SUM(E11:E13)</f>
        <v>1288190</v>
      </c>
      <c r="F10" s="35">
        <f t="shared" si="1"/>
        <v>45.97850893129297</v>
      </c>
      <c r="G10" s="20">
        <f>SUM(G11:G13)</f>
        <v>103190</v>
      </c>
      <c r="H10" s="7">
        <f t="shared" si="2"/>
        <v>8.708016877637132</v>
      </c>
    </row>
    <row r="11" spans="1:8" ht="15.75" customHeight="1">
      <c r="A11" s="27"/>
      <c r="B11" s="14" t="s">
        <v>35</v>
      </c>
      <c r="C11" s="34">
        <v>393000</v>
      </c>
      <c r="D11" s="21">
        <f t="shared" si="0"/>
        <v>14.374542794440382</v>
      </c>
      <c r="E11" s="19">
        <v>421789</v>
      </c>
      <c r="F11" s="21">
        <f>E11/E$6*100</f>
        <v>15.054634257074756</v>
      </c>
      <c r="G11" s="31">
        <f>E11-C11</f>
        <v>28789</v>
      </c>
      <c r="H11" s="13">
        <f t="shared" si="2"/>
        <v>7.325445292620865</v>
      </c>
    </row>
    <row r="12" spans="1:8" ht="15.75" customHeight="1">
      <c r="A12" s="27"/>
      <c r="B12" s="14" t="s">
        <v>36</v>
      </c>
      <c r="C12" s="34">
        <v>732000</v>
      </c>
      <c r="D12" s="21">
        <f t="shared" si="0"/>
        <v>26.77395757132407</v>
      </c>
      <c r="E12" s="19">
        <v>752796</v>
      </c>
      <c r="F12" s="21">
        <f t="shared" si="1"/>
        <v>26.86904696468815</v>
      </c>
      <c r="G12" s="31">
        <f>E12-C12</f>
        <v>20796</v>
      </c>
      <c r="H12" s="13">
        <f t="shared" si="2"/>
        <v>2.840983606557377</v>
      </c>
    </row>
    <row r="13" spans="1:8" ht="15.75" customHeight="1">
      <c r="A13" s="27"/>
      <c r="B13" s="14" t="s">
        <v>37</v>
      </c>
      <c r="C13" s="34">
        <v>60000</v>
      </c>
      <c r="D13" s="21">
        <f>C13/C$6*100</f>
        <v>2.194586686174104</v>
      </c>
      <c r="E13" s="19">
        <v>113605</v>
      </c>
      <c r="F13" s="21">
        <f>E13/E$6*100+0.01</f>
        <v>4.064827709530068</v>
      </c>
      <c r="G13" s="31">
        <f>E13-C13</f>
        <v>53605</v>
      </c>
      <c r="H13" s="13">
        <f t="shared" si="2"/>
        <v>89.34166666666667</v>
      </c>
    </row>
    <row r="14" spans="1:8" ht="15.75" customHeight="1">
      <c r="A14" s="72" t="s">
        <v>56</v>
      </c>
      <c r="B14" s="73"/>
      <c r="C14" s="20">
        <f>C6-C10</f>
        <v>1549000</v>
      </c>
      <c r="D14" s="35">
        <f t="shared" si="0"/>
        <v>56.656912948061446</v>
      </c>
      <c r="E14" s="20">
        <f>E6-E10</f>
        <v>1513532</v>
      </c>
      <c r="F14" s="35">
        <f t="shared" si="1"/>
        <v>54.02149106870703</v>
      </c>
      <c r="G14" s="20">
        <f>G6-G10</f>
        <v>-35468</v>
      </c>
      <c r="H14" s="7">
        <f t="shared" si="2"/>
        <v>2.289735313105229</v>
      </c>
    </row>
    <row r="15" spans="1:8" ht="15.75" customHeight="1">
      <c r="A15" s="44"/>
      <c r="B15" s="46"/>
      <c r="C15" s="20"/>
      <c r="D15" s="35"/>
      <c r="E15" s="20"/>
      <c r="F15" s="35"/>
      <c r="G15" s="20"/>
      <c r="H15" s="7"/>
    </row>
    <row r="16" spans="1:8" ht="15.75" customHeight="1">
      <c r="A16" s="44"/>
      <c r="B16" s="45"/>
      <c r="C16" s="20"/>
      <c r="D16" s="35"/>
      <c r="E16" s="20"/>
      <c r="F16" s="35"/>
      <c r="G16" s="20"/>
      <c r="H16" s="7"/>
    </row>
    <row r="17" spans="1:8" ht="15.75" customHeight="1">
      <c r="A17" s="44"/>
      <c r="B17" s="45"/>
      <c r="C17" s="20"/>
      <c r="D17" s="35"/>
      <c r="E17" s="20"/>
      <c r="F17" s="35"/>
      <c r="G17" s="20"/>
      <c r="H17" s="7"/>
    </row>
    <row r="18" spans="1:8" ht="15.75" customHeight="1">
      <c r="A18" s="44"/>
      <c r="B18" s="45"/>
      <c r="C18" s="20"/>
      <c r="D18" s="35"/>
      <c r="E18" s="20"/>
      <c r="F18" s="35"/>
      <c r="G18" s="20"/>
      <c r="H18" s="7"/>
    </row>
    <row r="19" spans="1:8" ht="15.75" customHeight="1">
      <c r="A19" s="44"/>
      <c r="B19" s="45"/>
      <c r="C19" s="20"/>
      <c r="D19" s="35"/>
      <c r="E19" s="20"/>
      <c r="F19" s="35"/>
      <c r="G19" s="20"/>
      <c r="H19" s="7"/>
    </row>
    <row r="20" spans="1:8" ht="15.75" customHeight="1">
      <c r="A20" s="44"/>
      <c r="B20" s="45"/>
      <c r="C20" s="20"/>
      <c r="D20" s="35"/>
      <c r="E20" s="20"/>
      <c r="F20" s="35"/>
      <c r="G20" s="20"/>
      <c r="H20" s="7"/>
    </row>
    <row r="21" spans="1:8" ht="15.75" customHeight="1">
      <c r="A21" s="44"/>
      <c r="B21" s="45"/>
      <c r="C21" s="20"/>
      <c r="D21" s="35"/>
      <c r="E21" s="20"/>
      <c r="F21" s="35"/>
      <c r="G21" s="20"/>
      <c r="H21" s="7"/>
    </row>
    <row r="22" spans="1:8" ht="15.75" customHeight="1">
      <c r="A22" s="44"/>
      <c r="B22" s="45"/>
      <c r="C22" s="20"/>
      <c r="D22" s="35"/>
      <c r="E22" s="20"/>
      <c r="F22" s="35"/>
      <c r="G22" s="20"/>
      <c r="H22" s="7"/>
    </row>
    <row r="23" spans="1:8" ht="15.75" customHeight="1">
      <c r="A23" s="44"/>
      <c r="B23" s="45"/>
      <c r="C23" s="20"/>
      <c r="D23" s="35"/>
      <c r="E23" s="20"/>
      <c r="F23" s="35"/>
      <c r="G23" s="20"/>
      <c r="H23" s="7"/>
    </row>
    <row r="24" spans="1:8" ht="15.75" customHeight="1" thickBot="1">
      <c r="A24" s="77"/>
      <c r="B24" s="78"/>
      <c r="C24" s="16"/>
      <c r="D24" s="16"/>
      <c r="E24" s="16"/>
      <c r="F24" s="16"/>
      <c r="G24" s="33"/>
      <c r="H24" s="8"/>
    </row>
    <row r="25" spans="2:8" ht="16.5" customHeight="1">
      <c r="B25" s="74"/>
      <c r="C25" s="74"/>
      <c r="D25" s="74"/>
      <c r="E25" s="74"/>
      <c r="F25" s="74"/>
      <c r="G25" s="74"/>
      <c r="H25" s="74"/>
    </row>
    <row r="26" spans="2:8" ht="16.5" customHeight="1" hidden="1">
      <c r="B26" s="79"/>
      <c r="C26" s="79"/>
      <c r="D26" s="79"/>
      <c r="E26" s="79"/>
      <c r="F26" s="79"/>
      <c r="G26" s="79"/>
      <c r="H26" s="79"/>
    </row>
    <row r="27" spans="2:8" ht="16.5" customHeight="1" hidden="1">
      <c r="B27" s="79"/>
      <c r="C27" s="79"/>
      <c r="D27" s="79"/>
      <c r="E27" s="79"/>
      <c r="F27" s="79"/>
      <c r="G27" s="79"/>
      <c r="H27" s="79"/>
    </row>
    <row r="28" spans="2:8" ht="9.75" customHeight="1">
      <c r="B28" s="79"/>
      <c r="C28" s="79"/>
      <c r="D28" s="79"/>
      <c r="E28" s="79"/>
      <c r="F28" s="79"/>
      <c r="G28" s="79"/>
      <c r="H28" s="79"/>
    </row>
    <row r="29" spans="1:8" ht="27" customHeight="1">
      <c r="A29" s="80" t="s">
        <v>55</v>
      </c>
      <c r="B29" s="80"/>
      <c r="C29" s="80"/>
      <c r="D29" s="80"/>
      <c r="E29" s="80"/>
      <c r="F29" s="80"/>
      <c r="G29" s="80"/>
      <c r="H29" s="80"/>
    </row>
    <row r="30" spans="2:8" ht="17.25" customHeight="1">
      <c r="B30" s="82"/>
      <c r="C30" s="82"/>
      <c r="D30" s="82"/>
      <c r="E30" s="82"/>
      <c r="F30" s="82"/>
      <c r="G30" s="82"/>
      <c r="H30" s="82"/>
    </row>
    <row r="31" spans="2:8" ht="20.25" thickBot="1">
      <c r="B31" s="2"/>
      <c r="C31" s="84" t="s">
        <v>67</v>
      </c>
      <c r="D31" s="84"/>
      <c r="E31" s="84"/>
      <c r="F31" s="84"/>
      <c r="G31" s="84"/>
      <c r="H31" s="84"/>
    </row>
    <row r="32" spans="1:8" ht="18.75" customHeight="1">
      <c r="A32" s="85" t="s">
        <v>10</v>
      </c>
      <c r="B32" s="86"/>
      <c r="C32" s="81" t="s">
        <v>29</v>
      </c>
      <c r="D32" s="81"/>
      <c r="E32" s="81" t="s">
        <v>11</v>
      </c>
      <c r="F32" s="81"/>
      <c r="G32" s="81" t="s">
        <v>51</v>
      </c>
      <c r="H32" s="83"/>
    </row>
    <row r="33" spans="1:8" ht="18.75" customHeight="1">
      <c r="A33" s="87"/>
      <c r="B33" s="88"/>
      <c r="C33" s="10" t="s">
        <v>8</v>
      </c>
      <c r="D33" s="9" t="s">
        <v>1</v>
      </c>
      <c r="E33" s="10" t="s">
        <v>8</v>
      </c>
      <c r="F33" s="9" t="s">
        <v>1</v>
      </c>
      <c r="G33" s="10" t="s">
        <v>8</v>
      </c>
      <c r="H33" s="3" t="s">
        <v>1</v>
      </c>
    </row>
    <row r="34" spans="1:8" ht="17.25" customHeight="1">
      <c r="A34" s="75" t="s">
        <v>12</v>
      </c>
      <c r="B34" s="76"/>
      <c r="C34" s="17">
        <f>SUM(C35:C36)</f>
        <v>348582000</v>
      </c>
      <c r="D34" s="18">
        <f aca="true" t="shared" si="3" ref="D34:D41">C34/$C$34*100</f>
        <v>100</v>
      </c>
      <c r="E34" s="17">
        <f>SUM(E35:E36)</f>
        <v>348734441.45</v>
      </c>
      <c r="F34" s="18">
        <f aca="true" t="shared" si="4" ref="F34:F41">E34/$E$34*100</f>
        <v>100</v>
      </c>
      <c r="G34" s="17">
        <f>SUM(G35:G36)</f>
        <v>152441.44999998808</v>
      </c>
      <c r="H34" s="6">
        <f>IF(C34=0,0,ABS(G34/C34*100))</f>
        <v>0.04373187657423162</v>
      </c>
    </row>
    <row r="35" spans="1:9" ht="17.25" customHeight="1">
      <c r="A35" s="29"/>
      <c r="B35" s="15" t="s">
        <v>16</v>
      </c>
      <c r="C35" s="34">
        <v>1549000</v>
      </c>
      <c r="D35" s="21">
        <f t="shared" si="3"/>
        <v>0.44437176905290576</v>
      </c>
      <c r="E35" s="19">
        <v>1513532</v>
      </c>
      <c r="F35" s="21">
        <f t="shared" si="4"/>
        <v>0.43400703231573523</v>
      </c>
      <c r="G35" s="24">
        <f>E35-C35</f>
        <v>-35468</v>
      </c>
      <c r="H35" s="28">
        <f>IF(C35=0,0,ABS(G35/C35*100))</f>
        <v>2.289735313105229</v>
      </c>
      <c r="I35" s="11"/>
    </row>
    <row r="36" spans="1:8" ht="17.25" customHeight="1">
      <c r="A36" s="29"/>
      <c r="B36" s="14" t="s">
        <v>17</v>
      </c>
      <c r="C36" s="34">
        <v>347033000</v>
      </c>
      <c r="D36" s="21">
        <f t="shared" si="3"/>
        <v>99.5556282309471</v>
      </c>
      <c r="E36" s="19">
        <v>347220909.45</v>
      </c>
      <c r="F36" s="21">
        <f t="shared" si="4"/>
        <v>99.56599296768427</v>
      </c>
      <c r="G36" s="24">
        <f>E36-C36</f>
        <v>187909.44999998808</v>
      </c>
      <c r="H36" s="28">
        <f>IF(C36=0,0,ABS(G36/C36*100))</f>
        <v>0.05414742978333129</v>
      </c>
    </row>
    <row r="37" spans="1:8" ht="17.25" customHeight="1">
      <c r="A37" s="72" t="s">
        <v>45</v>
      </c>
      <c r="B37" s="73"/>
      <c r="D37" s="58"/>
      <c r="E37" s="58"/>
      <c r="F37" s="58"/>
      <c r="G37" s="58"/>
      <c r="H37" s="58"/>
    </row>
    <row r="38" spans="1:8" ht="17.25" customHeight="1">
      <c r="A38" s="72" t="s">
        <v>13</v>
      </c>
      <c r="B38" s="73"/>
      <c r="C38" s="20">
        <f>C34-C37</f>
        <v>348582000</v>
      </c>
      <c r="D38" s="20">
        <f>C38/$C$34*100</f>
        <v>100</v>
      </c>
      <c r="E38" s="20">
        <f>E34-E37</f>
        <v>348734441.45</v>
      </c>
      <c r="F38" s="20">
        <f>E38/$E$34*100</f>
        <v>100</v>
      </c>
      <c r="G38" s="20">
        <f>E38-C38</f>
        <v>152441.44999998808</v>
      </c>
      <c r="H38" s="7">
        <f>IF(C38=0,0,ABS(G38/C38*100))</f>
        <v>0.04373187657423162</v>
      </c>
    </row>
    <row r="39" spans="1:8" ht="17.25" customHeight="1">
      <c r="A39" s="44"/>
      <c r="B39" s="45"/>
      <c r="C39" s="20"/>
      <c r="D39" s="20"/>
      <c r="E39" s="20"/>
      <c r="F39" s="20"/>
      <c r="G39" s="20"/>
      <c r="H39" s="7"/>
    </row>
    <row r="40" spans="1:8" ht="17.25" customHeight="1">
      <c r="A40" s="44"/>
      <c r="B40" s="14"/>
      <c r="C40" s="24"/>
      <c r="D40" s="21">
        <f t="shared" si="3"/>
        <v>0</v>
      </c>
      <c r="E40" s="24"/>
      <c r="F40" s="21">
        <f t="shared" si="4"/>
        <v>0</v>
      </c>
      <c r="G40" s="24"/>
      <c r="H40" s="7"/>
    </row>
    <row r="41" spans="2:8" ht="17.25" customHeight="1">
      <c r="B41" s="14"/>
      <c r="C41" s="24"/>
      <c r="D41" s="21">
        <f t="shared" si="3"/>
        <v>0</v>
      </c>
      <c r="E41" s="24"/>
      <c r="F41" s="21">
        <f t="shared" si="4"/>
        <v>0</v>
      </c>
      <c r="G41" s="24"/>
      <c r="H41" s="7"/>
    </row>
    <row r="42" spans="1:8" ht="17.25" customHeight="1">
      <c r="A42" s="30"/>
      <c r="B42" s="14"/>
      <c r="C42" s="34"/>
      <c r="D42" s="21">
        <v>0</v>
      </c>
      <c r="E42" s="19"/>
      <c r="F42" s="21">
        <v>0</v>
      </c>
      <c r="G42" s="21">
        <v>0</v>
      </c>
      <c r="H42" s="28">
        <v>0</v>
      </c>
    </row>
    <row r="43" spans="1:8" ht="17.25" customHeight="1">
      <c r="A43" s="30"/>
      <c r="B43" s="14"/>
      <c r="C43" s="34"/>
      <c r="D43" s="21">
        <v>0</v>
      </c>
      <c r="E43" s="19"/>
      <c r="F43" s="21">
        <v>0</v>
      </c>
      <c r="G43" s="21">
        <v>0</v>
      </c>
      <c r="H43" s="28">
        <v>0</v>
      </c>
    </row>
    <row r="44" spans="1:8" ht="17.25" customHeight="1">
      <c r="A44" s="12"/>
      <c r="B44" s="14"/>
      <c r="C44" s="22"/>
      <c r="D44" s="24"/>
      <c r="E44" s="22"/>
      <c r="F44" s="24"/>
      <c r="G44" s="24"/>
      <c r="H44" s="13"/>
    </row>
    <row r="45" spans="1:8" ht="17.25" customHeight="1">
      <c r="A45" s="12"/>
      <c r="B45" s="14"/>
      <c r="C45" s="22"/>
      <c r="D45" s="24"/>
      <c r="E45" s="22"/>
      <c r="F45" s="24"/>
      <c r="G45" s="24"/>
      <c r="H45" s="13"/>
    </row>
    <row r="46" spans="1:8" ht="19.5" customHeight="1" thickBot="1">
      <c r="A46" s="77"/>
      <c r="B46" s="78"/>
      <c r="C46" s="16"/>
      <c r="D46" s="16"/>
      <c r="E46" s="16"/>
      <c r="F46" s="16"/>
      <c r="G46" s="16"/>
      <c r="H46" s="8"/>
    </row>
    <row r="47" spans="2:8" ht="15.75">
      <c r="B47" s="74"/>
      <c r="C47" s="74"/>
      <c r="D47" s="74"/>
      <c r="E47" s="74"/>
      <c r="F47" s="74"/>
      <c r="G47" s="74"/>
      <c r="H47" s="74"/>
    </row>
    <row r="48" spans="2:8" ht="17.25" customHeight="1">
      <c r="B48" s="79"/>
      <c r="C48" s="79"/>
      <c r="D48" s="79"/>
      <c r="E48" s="79"/>
      <c r="F48" s="79"/>
      <c r="G48" s="79"/>
      <c r="H48" s="79"/>
    </row>
  </sheetData>
  <sheetProtection/>
  <mergeCells count="28">
    <mergeCell ref="C3:H3"/>
    <mergeCell ref="A4:B5"/>
    <mergeCell ref="A24:B24"/>
    <mergeCell ref="A32:B33"/>
    <mergeCell ref="A29:H29"/>
    <mergeCell ref="C4:D4"/>
    <mergeCell ref="E4:F4"/>
    <mergeCell ref="B25:H25"/>
    <mergeCell ref="B28:H28"/>
    <mergeCell ref="A6:B6"/>
    <mergeCell ref="B48:H48"/>
    <mergeCell ref="A1:H1"/>
    <mergeCell ref="C32:D32"/>
    <mergeCell ref="B30:H30"/>
    <mergeCell ref="G4:H4"/>
    <mergeCell ref="B2:H2"/>
    <mergeCell ref="C31:H31"/>
    <mergeCell ref="E32:F32"/>
    <mergeCell ref="G32:H32"/>
    <mergeCell ref="A10:B10"/>
    <mergeCell ref="A14:B14"/>
    <mergeCell ref="A38:B38"/>
    <mergeCell ref="B47:H47"/>
    <mergeCell ref="A34:B34"/>
    <mergeCell ref="A46:B46"/>
    <mergeCell ref="A37:B37"/>
    <mergeCell ref="B26:H26"/>
    <mergeCell ref="B27:H27"/>
  </mergeCells>
  <dataValidations count="1">
    <dataValidation type="decimal" operator="greaterThanOrEqual" allowBlank="1" showInputMessage="1" showErrorMessage="1" sqref="D14:D23 F7:F23 C6:E13 G10 F6:G6">
      <formula1>0</formula1>
    </dataValidation>
  </dataValidations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SheetLayoutView="100" zoomScalePageLayoutView="0" workbookViewId="0" topLeftCell="A13">
      <selection activeCell="B19" sqref="B19:C20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2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0" t="s">
        <v>52</v>
      </c>
      <c r="C1" s="80"/>
      <c r="D1" s="80"/>
      <c r="E1" s="80"/>
      <c r="F1" s="80"/>
      <c r="G1" s="80"/>
      <c r="H1" s="80"/>
      <c r="I1" s="80"/>
      <c r="J1" s="80"/>
      <c r="K1" s="80"/>
    </row>
    <row r="2" spans="2:11" ht="17.25" customHeight="1"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2:11" ht="20.25" thickBot="1">
      <c r="B3" s="2"/>
      <c r="C3" s="142" t="s">
        <v>60</v>
      </c>
      <c r="D3" s="142"/>
      <c r="E3" s="142"/>
      <c r="F3" s="142"/>
      <c r="G3" s="142"/>
      <c r="H3" s="142"/>
      <c r="I3" s="143" t="s">
        <v>0</v>
      </c>
      <c r="J3" s="143"/>
      <c r="K3" s="143"/>
    </row>
    <row r="4" spans="1:11" ht="18.75" customHeight="1">
      <c r="A4" s="85" t="s">
        <v>10</v>
      </c>
      <c r="B4" s="85"/>
      <c r="C4" s="86"/>
      <c r="D4" s="144" t="s">
        <v>30</v>
      </c>
      <c r="E4" s="86"/>
      <c r="F4" s="144" t="s">
        <v>14</v>
      </c>
      <c r="G4" s="86"/>
      <c r="H4" s="83" t="s">
        <v>51</v>
      </c>
      <c r="I4" s="123"/>
      <c r="J4" s="123"/>
      <c r="K4" s="123"/>
    </row>
    <row r="5" spans="1:11" ht="18.75" customHeight="1">
      <c r="A5" s="87"/>
      <c r="B5" s="87"/>
      <c r="C5" s="88"/>
      <c r="D5" s="145"/>
      <c r="E5" s="88"/>
      <c r="F5" s="145"/>
      <c r="G5" s="88"/>
      <c r="H5" s="124" t="s">
        <v>3</v>
      </c>
      <c r="I5" s="125"/>
      <c r="J5" s="146" t="s">
        <v>1</v>
      </c>
      <c r="K5" s="147"/>
    </row>
    <row r="6" spans="1:13" s="47" customFormat="1" ht="15.75" customHeight="1">
      <c r="A6" s="150" t="s">
        <v>38</v>
      </c>
      <c r="B6" s="150"/>
      <c r="C6" s="151"/>
      <c r="D6" s="139"/>
      <c r="E6" s="140"/>
      <c r="F6" s="139"/>
      <c r="G6" s="140"/>
      <c r="H6" s="139"/>
      <c r="I6" s="140"/>
      <c r="J6" s="126"/>
      <c r="K6" s="127"/>
      <c r="L6" s="71"/>
      <c r="M6" s="1"/>
    </row>
    <row r="7" spans="1:11" s="55" customFormat="1" ht="15.75" customHeight="1">
      <c r="A7" s="48"/>
      <c r="B7" s="128" t="s">
        <v>49</v>
      </c>
      <c r="C7" s="129"/>
      <c r="D7" s="95">
        <v>1549000</v>
      </c>
      <c r="E7" s="96"/>
      <c r="F7" s="95">
        <v>1513532</v>
      </c>
      <c r="G7" s="96"/>
      <c r="H7" s="137">
        <f aca="true" t="shared" si="0" ref="H7:H15">F7-D7</f>
        <v>-35468</v>
      </c>
      <c r="I7" s="138"/>
      <c r="J7" s="93">
        <f aca="true" t="shared" si="1" ref="J7:J15">IF(D7=0,0,ABS(H7/D7*100))</f>
        <v>2.289735313105229</v>
      </c>
      <c r="K7" s="94">
        <f aca="true" t="shared" si="2" ref="K7:K15">ABS(J7/F7*100)</f>
        <v>0.00015128423535843504</v>
      </c>
    </row>
    <row r="8" spans="1:11" s="55" customFormat="1" ht="15.75" customHeight="1">
      <c r="A8" s="48"/>
      <c r="B8" s="128" t="s">
        <v>46</v>
      </c>
      <c r="C8" s="129"/>
      <c r="D8" s="95">
        <v>-2734000</v>
      </c>
      <c r="E8" s="96"/>
      <c r="F8" s="95">
        <v>-2754589</v>
      </c>
      <c r="G8" s="96"/>
      <c r="H8" s="137">
        <f t="shared" si="0"/>
        <v>-20589</v>
      </c>
      <c r="I8" s="138"/>
      <c r="J8" s="93">
        <f t="shared" si="1"/>
        <v>0.7530724213606437</v>
      </c>
      <c r="K8" s="94">
        <f t="shared" si="2"/>
        <v>2.7338830633558898E-05</v>
      </c>
    </row>
    <row r="9" spans="1:11" s="55" customFormat="1" ht="15.75" customHeight="1">
      <c r="A9" s="48"/>
      <c r="B9" s="63" t="s">
        <v>62</v>
      </c>
      <c r="C9" s="64"/>
      <c r="D9" s="95">
        <f>SUM(D7:E8)</f>
        <v>-1185000</v>
      </c>
      <c r="E9" s="96"/>
      <c r="F9" s="95">
        <f>SUM(F7:G8)</f>
        <v>-1241057</v>
      </c>
      <c r="G9" s="96"/>
      <c r="H9" s="137">
        <f t="shared" si="0"/>
        <v>-56057</v>
      </c>
      <c r="I9" s="138"/>
      <c r="J9" s="93">
        <f t="shared" si="1"/>
        <v>4.7305485232067515</v>
      </c>
      <c r="K9" s="94">
        <f t="shared" si="2"/>
        <v>0.00038117093116647754</v>
      </c>
    </row>
    <row r="10" spans="1:11" s="55" customFormat="1" ht="15.75" customHeight="1">
      <c r="A10" s="48"/>
      <c r="B10" s="128" t="s">
        <v>39</v>
      </c>
      <c r="C10" s="129"/>
      <c r="D10" s="95">
        <v>718000</v>
      </c>
      <c r="E10" s="96"/>
      <c r="F10" s="95">
        <v>743814</v>
      </c>
      <c r="G10" s="96"/>
      <c r="H10" s="137">
        <f t="shared" si="0"/>
        <v>25814</v>
      </c>
      <c r="I10" s="138"/>
      <c r="J10" s="93">
        <f t="shared" si="1"/>
        <v>3.595264623955432</v>
      </c>
      <c r="K10" s="94">
        <f t="shared" si="2"/>
        <v>0.0004833553312999529</v>
      </c>
    </row>
    <row r="11" spans="1:11" s="55" customFormat="1" ht="15.75" customHeight="1">
      <c r="A11" s="48"/>
      <c r="B11" s="63" t="s">
        <v>63</v>
      </c>
      <c r="C11" s="64"/>
      <c r="D11" s="95">
        <f>SUM(D9:E10)</f>
        <v>-467000</v>
      </c>
      <c r="E11" s="96"/>
      <c r="F11" s="95">
        <f>SUM(F9:G10)</f>
        <v>-497243</v>
      </c>
      <c r="G11" s="96"/>
      <c r="H11" s="137">
        <f t="shared" si="0"/>
        <v>-30243</v>
      </c>
      <c r="I11" s="138"/>
      <c r="J11" s="148">
        <f t="shared" si="1"/>
        <v>6.476017130620986</v>
      </c>
      <c r="K11" s="149">
        <f t="shared" si="2"/>
        <v>0.001302384775777836</v>
      </c>
    </row>
    <row r="12" spans="1:11" s="55" customFormat="1" ht="15.75" customHeight="1">
      <c r="A12" s="48"/>
      <c r="B12" s="63" t="s">
        <v>47</v>
      </c>
      <c r="C12" s="64"/>
      <c r="D12" s="99">
        <v>2734000</v>
      </c>
      <c r="E12" s="100"/>
      <c r="F12" s="99">
        <v>2755002</v>
      </c>
      <c r="G12" s="100"/>
      <c r="H12" s="137">
        <f t="shared" si="0"/>
        <v>21002</v>
      </c>
      <c r="I12" s="138"/>
      <c r="J12" s="148">
        <f t="shared" si="1"/>
        <v>0.7681784930504755</v>
      </c>
      <c r="K12" s="149">
        <f t="shared" si="2"/>
        <v>2.7883046656607706E-05</v>
      </c>
    </row>
    <row r="13" spans="1:11" s="55" customFormat="1" ht="15.75" customHeight="1">
      <c r="A13" s="48"/>
      <c r="B13" s="63" t="s">
        <v>57</v>
      </c>
      <c r="C13" s="64"/>
      <c r="D13" s="67"/>
      <c r="E13" s="68"/>
      <c r="F13" s="67"/>
      <c r="G13" s="68"/>
      <c r="H13" s="51"/>
      <c r="I13" s="52"/>
      <c r="J13" s="65"/>
      <c r="K13" s="66"/>
    </row>
    <row r="14" spans="1:11" s="55" customFormat="1" ht="15.75" customHeight="1">
      <c r="A14" s="48"/>
      <c r="B14" s="63" t="s">
        <v>58</v>
      </c>
      <c r="C14" s="64"/>
      <c r="D14" s="67"/>
      <c r="E14" s="68"/>
      <c r="F14" s="67"/>
      <c r="G14" s="68"/>
      <c r="H14" s="51"/>
      <c r="I14" s="52"/>
      <c r="J14" s="65"/>
      <c r="K14" s="66"/>
    </row>
    <row r="15" spans="1:11" s="47" customFormat="1" ht="15.75" customHeight="1">
      <c r="A15" s="48"/>
      <c r="B15" s="48" t="s">
        <v>64</v>
      </c>
      <c r="C15" s="56"/>
      <c r="D15" s="97">
        <f>SUM(D11:E12)</f>
        <v>2267000</v>
      </c>
      <c r="E15" s="98"/>
      <c r="F15" s="97">
        <f>SUM(F11:G12)</f>
        <v>2257759</v>
      </c>
      <c r="G15" s="98"/>
      <c r="H15" s="97">
        <f t="shared" si="0"/>
        <v>-9241</v>
      </c>
      <c r="I15" s="98"/>
      <c r="J15" s="152">
        <f t="shared" si="1"/>
        <v>0.4076312307013674</v>
      </c>
      <c r="K15" s="153">
        <f t="shared" si="2"/>
        <v>1.8054683015386823E-05</v>
      </c>
    </row>
    <row r="16" spans="1:11" s="55" customFormat="1" ht="15.75" customHeight="1">
      <c r="A16" s="89" t="s">
        <v>40</v>
      </c>
      <c r="B16" s="89"/>
      <c r="C16" s="90"/>
      <c r="D16" s="97"/>
      <c r="E16" s="98"/>
      <c r="F16" s="97"/>
      <c r="G16" s="98"/>
      <c r="H16" s="97"/>
      <c r="I16" s="98"/>
      <c r="J16" s="93"/>
      <c r="K16" s="94"/>
    </row>
    <row r="17" spans="1:11" s="55" customFormat="1" ht="15" customHeight="1">
      <c r="A17" s="48"/>
      <c r="B17" s="135" t="s">
        <v>41</v>
      </c>
      <c r="C17" s="136"/>
      <c r="D17" s="95">
        <v>18000000</v>
      </c>
      <c r="E17" s="96"/>
      <c r="F17" s="95">
        <v>19722991</v>
      </c>
      <c r="G17" s="96"/>
      <c r="H17" s="137">
        <f>F17-D17</f>
        <v>1722991</v>
      </c>
      <c r="I17" s="138"/>
      <c r="J17" s="93">
        <f>IF(D17=0,0,ABS(H17/D17*100))</f>
        <v>9.572172222222223</v>
      </c>
      <c r="K17" s="94">
        <f>ABS(J17/F17*100)</f>
        <v>4.853306591389826E-05</v>
      </c>
    </row>
    <row r="18" spans="1:11" s="55" customFormat="1" ht="12.75" customHeight="1">
      <c r="A18" s="48"/>
      <c r="B18" s="135"/>
      <c r="C18" s="136"/>
      <c r="D18" s="49"/>
      <c r="E18" s="50"/>
      <c r="F18" s="49"/>
      <c r="G18" s="50"/>
      <c r="H18" s="51"/>
      <c r="I18" s="52"/>
      <c r="J18" s="53">
        <f>IF(D18:D69,ABS(H18/D18*100),0)</f>
        <v>0</v>
      </c>
      <c r="K18" s="54"/>
    </row>
    <row r="19" spans="1:11" s="55" customFormat="1" ht="15.75" customHeight="1">
      <c r="A19" s="48"/>
      <c r="B19" s="156" t="s">
        <v>42</v>
      </c>
      <c r="C19" s="157"/>
      <c r="D19" s="95">
        <v>-28100000</v>
      </c>
      <c r="E19" s="96"/>
      <c r="F19" s="95">
        <v>-37850000</v>
      </c>
      <c r="G19" s="96"/>
      <c r="H19" s="137">
        <f>F19-D19</f>
        <v>-9750000</v>
      </c>
      <c r="I19" s="138"/>
      <c r="J19" s="93">
        <f>IF(D19=0,0,ABS(H19/D19*100))</f>
        <v>34.69750889679715</v>
      </c>
      <c r="K19" s="94">
        <f>ABS(J19/F19*100)</f>
        <v>9.167109351861863E-05</v>
      </c>
    </row>
    <row r="20" spans="1:11" s="55" customFormat="1" ht="12.75" customHeight="1">
      <c r="A20" s="48"/>
      <c r="B20" s="156"/>
      <c r="C20" s="157"/>
      <c r="D20" s="49"/>
      <c r="E20" s="50"/>
      <c r="F20" s="49"/>
      <c r="G20" s="50"/>
      <c r="H20" s="137">
        <f>F20-D20</f>
        <v>0</v>
      </c>
      <c r="I20" s="138"/>
      <c r="J20" s="93"/>
      <c r="K20" s="94"/>
    </row>
    <row r="21" spans="1:11" s="47" customFormat="1" ht="15.75" customHeight="1">
      <c r="A21" s="48"/>
      <c r="B21" s="48" t="s">
        <v>65</v>
      </c>
      <c r="C21" s="56"/>
      <c r="D21" s="97">
        <f>SUM(D17:E20)</f>
        <v>-10100000</v>
      </c>
      <c r="E21" s="98"/>
      <c r="F21" s="97">
        <f>SUM(F17:G20)</f>
        <v>-18127009</v>
      </c>
      <c r="G21" s="98"/>
      <c r="H21" s="97">
        <f>SUM(H17:I20)</f>
        <v>-8027009</v>
      </c>
      <c r="I21" s="98"/>
      <c r="J21" s="152">
        <f>IF(D21=0,0,ABS(H21/D21*100))</f>
        <v>79.47533663366336</v>
      </c>
      <c r="K21" s="153">
        <f>ABS(J21/F21*100)</f>
        <v>0.00043843601905677526</v>
      </c>
    </row>
    <row r="22" spans="1:11" s="47" customFormat="1" ht="15.75" customHeight="1">
      <c r="A22" s="89" t="s">
        <v>50</v>
      </c>
      <c r="B22" s="89"/>
      <c r="C22" s="90"/>
      <c r="D22" s="97">
        <f>D15+D21</f>
        <v>-7833000</v>
      </c>
      <c r="E22" s="98"/>
      <c r="F22" s="97">
        <f>F15+F21</f>
        <v>-15869250</v>
      </c>
      <c r="G22" s="98"/>
      <c r="H22" s="97">
        <f>F22-D22</f>
        <v>-8036250</v>
      </c>
      <c r="I22" s="98"/>
      <c r="J22" s="152">
        <f>IF(D22=0,0,ABS(H22/D22*100))</f>
        <v>102.59479126771352</v>
      </c>
      <c r="K22" s="153">
        <f>ABS(J22/F22*100)</f>
        <v>0.0006465005672461743</v>
      </c>
    </row>
    <row r="23" spans="1:11" s="47" customFormat="1" ht="15.75" customHeight="1">
      <c r="A23" s="89" t="s">
        <v>43</v>
      </c>
      <c r="B23" s="89"/>
      <c r="C23" s="90"/>
      <c r="D23" s="159">
        <v>22670000</v>
      </c>
      <c r="E23" s="160"/>
      <c r="F23" s="159">
        <v>25140201.45</v>
      </c>
      <c r="G23" s="160"/>
      <c r="H23" s="97">
        <f>F23-D23</f>
        <v>2470201.4499999993</v>
      </c>
      <c r="I23" s="98"/>
      <c r="J23" s="152">
        <f>IF(D23=0,0,ABS(H23/D23*100))</f>
        <v>10.896345169827963</v>
      </c>
      <c r="K23" s="153">
        <f>ABS(J23/F23*100)</f>
        <v>4.334231446593266E-05</v>
      </c>
    </row>
    <row r="24" spans="1:11" s="57" customFormat="1" ht="15.75" customHeight="1" thickBot="1">
      <c r="A24" s="131" t="s">
        <v>44</v>
      </c>
      <c r="B24" s="131"/>
      <c r="C24" s="132"/>
      <c r="D24" s="133">
        <f>D22+D23</f>
        <v>14837000</v>
      </c>
      <c r="E24" s="134"/>
      <c r="F24" s="133">
        <f>F22+F23</f>
        <v>9270951.45</v>
      </c>
      <c r="G24" s="134"/>
      <c r="H24" s="133">
        <f>F24-D24</f>
        <v>-5566048.550000001</v>
      </c>
      <c r="I24" s="134"/>
      <c r="J24" s="154">
        <f>IF(D24=0,0,ABS(H24/D24*100))</f>
        <v>37.514649524836564</v>
      </c>
      <c r="K24" s="155">
        <f>ABS(J24/F24*100)</f>
        <v>0.0004046472438903406</v>
      </c>
    </row>
    <row r="25" spans="1:11" ht="16.5" customHeight="1">
      <c r="A25" s="70"/>
      <c r="J25" s="94"/>
      <c r="K25" s="94"/>
    </row>
    <row r="26" ht="15.75" customHeight="1"/>
    <row r="27" spans="2:11" ht="27" customHeight="1">
      <c r="B27" s="80" t="s">
        <v>59</v>
      </c>
      <c r="C27" s="80"/>
      <c r="D27" s="80"/>
      <c r="E27" s="80"/>
      <c r="F27" s="80"/>
      <c r="G27" s="80"/>
      <c r="H27" s="80"/>
      <c r="I27" s="80"/>
      <c r="J27" s="80"/>
      <c r="K27" s="80"/>
    </row>
    <row r="28" spans="2:11" ht="17.25" customHeight="1">
      <c r="B28" s="62"/>
      <c r="C28" s="62"/>
      <c r="D28" s="62"/>
      <c r="E28" s="62"/>
      <c r="F28" s="62"/>
      <c r="G28" s="62"/>
      <c r="H28" s="62"/>
      <c r="I28" s="62"/>
      <c r="J28" s="61"/>
      <c r="K28" s="61"/>
    </row>
    <row r="29" spans="3:13" s="69" customFormat="1" ht="20.25" customHeight="1" thickBot="1">
      <c r="C29" s="130" t="s">
        <v>61</v>
      </c>
      <c r="D29" s="130"/>
      <c r="E29" s="130"/>
      <c r="F29" s="130"/>
      <c r="G29" s="130"/>
      <c r="H29" s="130"/>
      <c r="I29" s="161" t="s">
        <v>0</v>
      </c>
      <c r="J29" s="161"/>
      <c r="K29" s="161"/>
      <c r="M29" s="1"/>
    </row>
    <row r="30" spans="1:11" ht="35.25" customHeight="1">
      <c r="A30" s="141" t="s">
        <v>4</v>
      </c>
      <c r="B30" s="108"/>
      <c r="C30" s="107" t="s">
        <v>5</v>
      </c>
      <c r="D30" s="108"/>
      <c r="E30" s="91" t="s">
        <v>6</v>
      </c>
      <c r="F30" s="92"/>
      <c r="G30" s="107" t="s">
        <v>7</v>
      </c>
      <c r="H30" s="108"/>
      <c r="I30" s="59" t="s">
        <v>2</v>
      </c>
      <c r="J30" s="60"/>
      <c r="K30" s="4" t="s">
        <v>6</v>
      </c>
    </row>
    <row r="31" spans="1:11" ht="17.25" customHeight="1">
      <c r="A31" s="109" t="s">
        <v>18</v>
      </c>
      <c r="B31" s="110"/>
      <c r="C31" s="113">
        <f>SUM(C32:D42)</f>
        <v>488776975.45</v>
      </c>
      <c r="D31" s="114"/>
      <c r="E31" s="113">
        <f aca="true" t="shared" si="3" ref="E31:E39">IF(C$31&gt;0,(C31/C$31)*100,0)</f>
        <v>100</v>
      </c>
      <c r="F31" s="114">
        <f>IF(E$5&gt;0,(E31/#REF!)*100,0)</f>
        <v>0</v>
      </c>
      <c r="G31" s="158" t="s">
        <v>20</v>
      </c>
      <c r="H31" s="110"/>
      <c r="I31" s="164">
        <f>SUM(I32:J35)</f>
        <v>42534</v>
      </c>
      <c r="J31" s="165"/>
      <c r="K31" s="25">
        <f>IF(I$43&gt;0,(I31/I$43)*100,0)</f>
        <v>0.008702128401371695</v>
      </c>
    </row>
    <row r="32" spans="1:11" ht="17.25" customHeight="1">
      <c r="A32" s="101" t="s">
        <v>22</v>
      </c>
      <c r="B32" s="102"/>
      <c r="C32" s="105">
        <v>27322428.45</v>
      </c>
      <c r="D32" s="106"/>
      <c r="E32" s="111">
        <f t="shared" si="3"/>
        <v>5.589958165448605</v>
      </c>
      <c r="F32" s="112">
        <f>IF(E$5&gt;0,(E32/#REF!)*100,0)</f>
        <v>0</v>
      </c>
      <c r="G32" s="101" t="s">
        <v>24</v>
      </c>
      <c r="H32" s="102"/>
      <c r="I32" s="166">
        <v>42534</v>
      </c>
      <c r="J32" s="167"/>
      <c r="K32" s="23">
        <f>IF(I$43&gt;0,(I32/I$43)*100,0)</f>
        <v>0.008702128401371695</v>
      </c>
    </row>
    <row r="33" spans="1:11" ht="17.25" customHeight="1">
      <c r="A33" s="103" t="s">
        <v>23</v>
      </c>
      <c r="B33" s="104"/>
      <c r="C33" s="105">
        <v>460695060</v>
      </c>
      <c r="D33" s="106"/>
      <c r="E33" s="111">
        <f>IF(C$31&gt;0,(C33/C$31)*100,0)+0.01</f>
        <v>94.26465665109411</v>
      </c>
      <c r="F33" s="112">
        <f>IF(E$5&gt;0,(E33/#REF!)*100,0)</f>
        <v>0</v>
      </c>
      <c r="G33" s="101"/>
      <c r="H33" s="102"/>
      <c r="I33" s="39">
        <v>0</v>
      </c>
      <c r="J33" s="41"/>
      <c r="K33" s="23">
        <f>IF(I$43&gt;0,(I33/I$43)*100,0)</f>
        <v>0</v>
      </c>
    </row>
    <row r="34" spans="1:11" ht="17.25" customHeight="1">
      <c r="A34" s="103"/>
      <c r="B34" s="104"/>
      <c r="C34" s="39"/>
      <c r="D34" s="40"/>
      <c r="E34" s="121">
        <f t="shared" si="3"/>
        <v>0</v>
      </c>
      <c r="F34" s="122">
        <f>IF(E$5&gt;0,(E34/#REF!)*100,0)</f>
        <v>0</v>
      </c>
      <c r="G34" s="37"/>
      <c r="H34" s="14"/>
      <c r="I34" s="39"/>
      <c r="J34" s="41"/>
      <c r="K34" s="23"/>
    </row>
    <row r="35" spans="1:11" ht="17.25" customHeight="1">
      <c r="A35" s="103" t="s">
        <v>48</v>
      </c>
      <c r="B35" s="104"/>
      <c r="C35" s="105">
        <v>60862</v>
      </c>
      <c r="D35" s="106"/>
      <c r="E35" s="111">
        <f t="shared" si="3"/>
        <v>0.01245189586599624</v>
      </c>
      <c r="F35" s="112">
        <f>IF(E$5&gt;0,(E35/#REF!)*100,0)</f>
        <v>0</v>
      </c>
      <c r="G35" s="101"/>
      <c r="H35" s="102"/>
      <c r="I35" s="39"/>
      <c r="J35" s="41"/>
      <c r="K35" s="23">
        <f>IF(I$43&gt;0,(I35/I$43)*100,0)</f>
        <v>0</v>
      </c>
    </row>
    <row r="36" spans="1:11" ht="17.25" customHeight="1">
      <c r="A36" s="103" t="s">
        <v>31</v>
      </c>
      <c r="B36" s="104"/>
      <c r="C36" s="105">
        <v>698625</v>
      </c>
      <c r="D36" s="106"/>
      <c r="E36" s="111">
        <f t="shared" si="3"/>
        <v>0.1429332875912987</v>
      </c>
      <c r="F36" s="112">
        <f>IF(E$5&gt;0,(E36/#REF!)*100,0)</f>
        <v>0</v>
      </c>
      <c r="G36" s="162" t="s">
        <v>25</v>
      </c>
      <c r="H36" s="163"/>
      <c r="I36" s="168">
        <f>SUM(I37:I42)</f>
        <v>488734441.45</v>
      </c>
      <c r="J36" s="169"/>
      <c r="K36" s="25">
        <f>IF(I$43&gt;0,(I36/I$43)*100,0)</f>
        <v>99.99129787159863</v>
      </c>
    </row>
    <row r="37" spans="1:11" ht="17.25" customHeight="1">
      <c r="A37" s="101"/>
      <c r="B37" s="102"/>
      <c r="C37" s="105">
        <v>0</v>
      </c>
      <c r="D37" s="106"/>
      <c r="E37" s="121">
        <f t="shared" si="3"/>
        <v>0</v>
      </c>
      <c r="F37" s="122">
        <f>IF(E$5&gt;0,(E37/#REF!)*100,0)</f>
        <v>0</v>
      </c>
      <c r="G37" s="101" t="s">
        <v>26</v>
      </c>
      <c r="H37" s="102"/>
      <c r="I37" s="166">
        <v>110000000</v>
      </c>
      <c r="J37" s="167"/>
      <c r="K37" s="23">
        <f>IF(I$43&gt;0,(I37/I$43)*100,0)-0.01</f>
        <v>22.495151740981008</v>
      </c>
    </row>
    <row r="38" spans="1:11" ht="17.25" customHeight="1">
      <c r="A38" s="101"/>
      <c r="B38" s="102"/>
      <c r="C38" s="105"/>
      <c r="D38" s="106"/>
      <c r="E38" s="111">
        <f t="shared" si="3"/>
        <v>0</v>
      </c>
      <c r="F38" s="112">
        <f>IF(E$5&gt;0,(E38/#REF!)*100,0)</f>
        <v>0</v>
      </c>
      <c r="G38" s="101" t="s">
        <v>27</v>
      </c>
      <c r="H38" s="102"/>
      <c r="I38" s="166">
        <v>30000000</v>
      </c>
      <c r="J38" s="167"/>
      <c r="K38" s="23">
        <f>IF(I$43&gt;0,(I38/I$43)*100,0)</f>
        <v>6.137768656631184</v>
      </c>
    </row>
    <row r="39" spans="1:11" ht="17.25" customHeight="1">
      <c r="A39" s="101"/>
      <c r="B39" s="102"/>
      <c r="C39" s="105"/>
      <c r="D39" s="106"/>
      <c r="E39" s="111">
        <f t="shared" si="3"/>
        <v>0</v>
      </c>
      <c r="F39" s="112">
        <f>IF(E$5&gt;0,(E39/#REF!)*100,0)</f>
        <v>0</v>
      </c>
      <c r="G39" s="101" t="s">
        <v>53</v>
      </c>
      <c r="H39" s="102"/>
      <c r="I39" s="166">
        <v>348734441.45</v>
      </c>
      <c r="J39" s="167"/>
      <c r="K39" s="23">
        <f>IF(I$43&gt;0,(I39/I$43)*100,0)</f>
        <v>71.34837747398643</v>
      </c>
    </row>
    <row r="40" spans="1:11" ht="17.25" customHeight="1">
      <c r="A40" s="37"/>
      <c r="B40" s="14"/>
      <c r="C40" s="39"/>
      <c r="D40" s="40"/>
      <c r="E40" s="23"/>
      <c r="F40" s="38"/>
      <c r="G40" s="37"/>
      <c r="H40" s="14"/>
      <c r="I40" s="39"/>
      <c r="J40" s="41"/>
      <c r="K40" s="23"/>
    </row>
    <row r="41" spans="1:11" ht="17.25" customHeight="1">
      <c r="A41" s="37"/>
      <c r="B41" s="14"/>
      <c r="C41" s="39"/>
      <c r="D41" s="40"/>
      <c r="E41" s="23"/>
      <c r="F41" s="38"/>
      <c r="G41" s="37"/>
      <c r="H41" s="14"/>
      <c r="I41" s="39"/>
      <c r="J41" s="41"/>
      <c r="K41" s="23"/>
    </row>
    <row r="42" spans="1:11" ht="17.25" customHeight="1">
      <c r="A42" s="101"/>
      <c r="B42" s="102"/>
      <c r="C42" s="105"/>
      <c r="D42" s="106"/>
      <c r="E42" s="111">
        <f>IF(C$31&gt;0,(C42/C$31)*100,0)</f>
        <v>0</v>
      </c>
      <c r="F42" s="112">
        <f>IF(E$5&gt;0,(E42/#REF!)*100,0)</f>
        <v>0</v>
      </c>
      <c r="G42" s="101"/>
      <c r="H42" s="102"/>
      <c r="I42" s="39"/>
      <c r="J42" s="41"/>
      <c r="K42" s="23">
        <f>IF(I$43&gt;0,(I42/I$43)*100,0)</f>
        <v>0</v>
      </c>
    </row>
    <row r="43" spans="1:12" ht="19.5" customHeight="1" thickBot="1">
      <c r="A43" s="115" t="s">
        <v>19</v>
      </c>
      <c r="B43" s="116"/>
      <c r="C43" s="117">
        <f>SUM(C32:D42)</f>
        <v>488776975.45</v>
      </c>
      <c r="D43" s="118"/>
      <c r="E43" s="117">
        <f>IF(C$31&gt;0,(C43/C$31)*100,0)</f>
        <v>100</v>
      </c>
      <c r="F43" s="118">
        <f>IF(E$5&gt;0,(E43/#REF!)*100,0)</f>
        <v>0</v>
      </c>
      <c r="G43" s="119" t="s">
        <v>21</v>
      </c>
      <c r="H43" s="120"/>
      <c r="I43" s="170">
        <f>I31+I36</f>
        <v>488776975.45</v>
      </c>
      <c r="J43" s="171"/>
      <c r="K43" s="26">
        <f>IF(I$43&gt;0,(I43/I$43)*100,0)</f>
        <v>100</v>
      </c>
      <c r="L43" s="32"/>
    </row>
    <row r="44" spans="1:11" s="5" customFormat="1" ht="16.5" customHeight="1">
      <c r="A44" s="70"/>
      <c r="B44" s="42"/>
      <c r="C44" s="43"/>
      <c r="D44" s="43"/>
      <c r="E44" s="43"/>
      <c r="F44" s="43"/>
      <c r="G44" s="42"/>
      <c r="H44" s="42"/>
      <c r="I44" s="42"/>
      <c r="J44" s="42"/>
      <c r="K44" s="42"/>
    </row>
    <row r="45" spans="2:11" ht="16.5" customHeight="1"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2:11" ht="16.5" customHeight="1">
      <c r="B46" s="42"/>
      <c r="C46" s="42"/>
      <c r="D46" s="42"/>
      <c r="E46" s="42"/>
      <c r="F46" s="42"/>
      <c r="G46" s="42"/>
      <c r="H46" s="42"/>
      <c r="I46" s="42"/>
      <c r="J46" s="42"/>
      <c r="K46" s="42"/>
    </row>
  </sheetData>
  <sheetProtection/>
  <mergeCells count="138">
    <mergeCell ref="I32:J32"/>
    <mergeCell ref="I36:J36"/>
    <mergeCell ref="I37:J37"/>
    <mergeCell ref="I38:J38"/>
    <mergeCell ref="I39:J39"/>
    <mergeCell ref="I43:J43"/>
    <mergeCell ref="J22:K22"/>
    <mergeCell ref="J20:K20"/>
    <mergeCell ref="H20:I20"/>
    <mergeCell ref="G32:H32"/>
    <mergeCell ref="F23:G23"/>
    <mergeCell ref="G36:H36"/>
    <mergeCell ref="E34:F34"/>
    <mergeCell ref="E36:F36"/>
    <mergeCell ref="I31:J31"/>
    <mergeCell ref="B27:K27"/>
    <mergeCell ref="H19:I19"/>
    <mergeCell ref="J24:K24"/>
    <mergeCell ref="B19:C20"/>
    <mergeCell ref="E31:F31"/>
    <mergeCell ref="G30:H30"/>
    <mergeCell ref="J25:K25"/>
    <mergeCell ref="G31:H31"/>
    <mergeCell ref="D23:E23"/>
    <mergeCell ref="I29:K29"/>
    <mergeCell ref="J21:K21"/>
    <mergeCell ref="D6:E6"/>
    <mergeCell ref="F7:G7"/>
    <mergeCell ref="H6:I6"/>
    <mergeCell ref="F16:G16"/>
    <mergeCell ref="D8:E8"/>
    <mergeCell ref="D7:E7"/>
    <mergeCell ref="F8:G8"/>
    <mergeCell ref="D9:E9"/>
    <mergeCell ref="F9:G9"/>
    <mergeCell ref="H7:I7"/>
    <mergeCell ref="B10:C10"/>
    <mergeCell ref="H22:I22"/>
    <mergeCell ref="F15:G15"/>
    <mergeCell ref="F17:G17"/>
    <mergeCell ref="F19:G19"/>
    <mergeCell ref="H15:I15"/>
    <mergeCell ref="D15:E15"/>
    <mergeCell ref="F10:G10"/>
    <mergeCell ref="H11:I11"/>
    <mergeCell ref="H12:I12"/>
    <mergeCell ref="J11:K11"/>
    <mergeCell ref="H10:I10"/>
    <mergeCell ref="D17:E17"/>
    <mergeCell ref="D19:E19"/>
    <mergeCell ref="H17:I17"/>
    <mergeCell ref="D10:E10"/>
    <mergeCell ref="F11:G11"/>
    <mergeCell ref="J19:K19"/>
    <mergeCell ref="J16:K16"/>
    <mergeCell ref="J17:K17"/>
    <mergeCell ref="J23:K23"/>
    <mergeCell ref="F21:G21"/>
    <mergeCell ref="D16:E16"/>
    <mergeCell ref="J7:K7"/>
    <mergeCell ref="J10:K10"/>
    <mergeCell ref="J15:K15"/>
    <mergeCell ref="H23:I23"/>
    <mergeCell ref="H16:I16"/>
    <mergeCell ref="J8:K8"/>
    <mergeCell ref="H21:I21"/>
    <mergeCell ref="J12:K12"/>
    <mergeCell ref="H9:I9"/>
    <mergeCell ref="A6:C6"/>
    <mergeCell ref="G35:H35"/>
    <mergeCell ref="E35:F35"/>
    <mergeCell ref="D24:E24"/>
    <mergeCell ref="H24:I24"/>
    <mergeCell ref="E33:F33"/>
    <mergeCell ref="D21:E21"/>
    <mergeCell ref="C32:D32"/>
    <mergeCell ref="F6:G6"/>
    <mergeCell ref="A30:B30"/>
    <mergeCell ref="B1:K1"/>
    <mergeCell ref="B2:K2"/>
    <mergeCell ref="C3:H3"/>
    <mergeCell ref="I3:K3"/>
    <mergeCell ref="D4:E5"/>
    <mergeCell ref="A4:C5"/>
    <mergeCell ref="J5:K5"/>
    <mergeCell ref="F4:G5"/>
    <mergeCell ref="H4:K4"/>
    <mergeCell ref="H5:I5"/>
    <mergeCell ref="J6:K6"/>
    <mergeCell ref="B7:C7"/>
    <mergeCell ref="C29:H29"/>
    <mergeCell ref="A24:C24"/>
    <mergeCell ref="F24:G24"/>
    <mergeCell ref="B17:C18"/>
    <mergeCell ref="B8:C8"/>
    <mergeCell ref="H8:I8"/>
    <mergeCell ref="G38:H38"/>
    <mergeCell ref="C38:D38"/>
    <mergeCell ref="E37:F37"/>
    <mergeCell ref="G39:H39"/>
    <mergeCell ref="E38:F38"/>
    <mergeCell ref="C37:D37"/>
    <mergeCell ref="E39:F39"/>
    <mergeCell ref="G37:H37"/>
    <mergeCell ref="C39:D39"/>
    <mergeCell ref="A43:B43"/>
    <mergeCell ref="C43:D43"/>
    <mergeCell ref="E43:F43"/>
    <mergeCell ref="G43:H43"/>
    <mergeCell ref="G42:H42"/>
    <mergeCell ref="A42:B42"/>
    <mergeCell ref="C42:D42"/>
    <mergeCell ref="A39:B39"/>
    <mergeCell ref="A31:B31"/>
    <mergeCell ref="E42:F42"/>
    <mergeCell ref="C35:D35"/>
    <mergeCell ref="A38:B38"/>
    <mergeCell ref="A37:B37"/>
    <mergeCell ref="E32:F32"/>
    <mergeCell ref="C31:D31"/>
    <mergeCell ref="A36:B36"/>
    <mergeCell ref="C36:D36"/>
    <mergeCell ref="A32:B32"/>
    <mergeCell ref="A35:B35"/>
    <mergeCell ref="G33:H33"/>
    <mergeCell ref="A33:B34"/>
    <mergeCell ref="C33:D33"/>
    <mergeCell ref="C30:D30"/>
    <mergeCell ref="A23:C23"/>
    <mergeCell ref="E30:F30"/>
    <mergeCell ref="J9:K9"/>
    <mergeCell ref="D11:E11"/>
    <mergeCell ref="A22:C22"/>
    <mergeCell ref="F22:G22"/>
    <mergeCell ref="A16:C16"/>
    <mergeCell ref="D12:E12"/>
    <mergeCell ref="F12:G12"/>
    <mergeCell ref="D22:E22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2020-04-13T07:44:31Z</cp:lastPrinted>
  <dcterms:created xsi:type="dcterms:W3CDTF">2011-04-19T02:39:36Z</dcterms:created>
  <dcterms:modified xsi:type="dcterms:W3CDTF">2020-04-13T07:44:37Z</dcterms:modified>
  <cp:category/>
  <cp:version/>
  <cp:contentType/>
  <cp:contentStatus/>
</cp:coreProperties>
</file>