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20" windowHeight="9036" activeTab="1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'現流表及平衡表'!$A$1:$K$44</definedName>
    <definedName name="_xlnm.Print_Area" localSheetId="0">'餘絀表及撥補表'!$A$1:$H$44</definedName>
  </definedNames>
  <calcPr fullCalcOnLoad="1"/>
</workbook>
</file>

<file path=xl/sharedStrings.xml><?xml version="1.0" encoding="utf-8"?>
<sst xmlns="http://schemas.openxmlformats.org/spreadsheetml/2006/main" count="93" uniqueCount="78">
  <si>
    <t>單位：新臺幣元</t>
  </si>
  <si>
    <t>％</t>
  </si>
  <si>
    <t>金　　　　額</t>
  </si>
  <si>
    <t>項目</t>
  </si>
  <si>
    <t>本年度決算數</t>
  </si>
  <si>
    <t>本年度
決算數</t>
  </si>
  <si>
    <t>總支出</t>
  </si>
  <si>
    <t>業務發展支出</t>
  </si>
  <si>
    <t>專案支出</t>
  </si>
  <si>
    <t>行政管理支出</t>
  </si>
  <si>
    <t>科目</t>
  </si>
  <si>
    <t>金額</t>
  </si>
  <si>
    <t>總收入</t>
  </si>
  <si>
    <t>賸餘之部</t>
  </si>
  <si>
    <t>前期未分配賸餘</t>
  </si>
  <si>
    <t>分配之部</t>
  </si>
  <si>
    <t>填補累積短絀</t>
  </si>
  <si>
    <t>未分配賸餘</t>
  </si>
  <si>
    <t>短絀之部</t>
  </si>
  <si>
    <t>本期短絀</t>
  </si>
  <si>
    <t>填補之部</t>
  </si>
  <si>
    <t>撥用賸餘</t>
  </si>
  <si>
    <t>待填補之短絀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</si>
  <si>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</si>
  <si>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業務活動之現金流量</t>
  </si>
  <si>
    <t>調整非現金項目</t>
  </si>
  <si>
    <t>期初現金及約當現金</t>
  </si>
  <si>
    <t>期末現金及約當現金</t>
  </si>
  <si>
    <t>保險業務發展基金平衡表</t>
  </si>
  <si>
    <t>科　　　　目</t>
  </si>
  <si>
    <t>金　　　　額</t>
  </si>
  <si>
    <t>％</t>
  </si>
  <si>
    <t>科     　　目</t>
  </si>
  <si>
    <t>資　產</t>
  </si>
  <si>
    <t>負　債</t>
  </si>
  <si>
    <t>流動資產</t>
  </si>
  <si>
    <t>流動負債</t>
  </si>
  <si>
    <t>淨值</t>
  </si>
  <si>
    <t>合                 計</t>
  </si>
  <si>
    <t>合 　　計</t>
  </si>
  <si>
    <t>本年度決算數</t>
  </si>
  <si>
    <t>金額</t>
  </si>
  <si>
    <t>本年度
預算數</t>
  </si>
  <si>
    <t>本年度預算數</t>
  </si>
  <si>
    <t>投資活動之現金流量</t>
  </si>
  <si>
    <t>業務外費用</t>
  </si>
  <si>
    <t>投資、長期應收款、貸墊款及準備金</t>
  </si>
  <si>
    <t>淨值其他項目</t>
  </si>
  <si>
    <t>本期賸餘（短絀）</t>
  </si>
  <si>
    <t>利息股利之調整</t>
  </si>
  <si>
    <t>本期賸餘（短絀）</t>
  </si>
  <si>
    <t>未計利息股利之本期賸餘（短絀）</t>
  </si>
  <si>
    <t>收取利息</t>
  </si>
  <si>
    <t>收取股利</t>
  </si>
  <si>
    <t>支付利息</t>
  </si>
  <si>
    <t>籌資活動之現金流量</t>
  </si>
  <si>
    <t>現金及約當現金之淨增（淨減）</t>
  </si>
  <si>
    <t>不動產、廠房及設備</t>
  </si>
  <si>
    <t>累積餘絀</t>
  </si>
  <si>
    <t>保險業務發展基金現金流量表</t>
  </si>
  <si>
    <r>
      <t>比較增減</t>
    </r>
  </si>
  <si>
    <t>保險業務發展基金收支餘絀表</t>
  </si>
  <si>
    <t>保險業務發展基金餘絀撥補表</t>
  </si>
  <si>
    <t>比較增減</t>
  </si>
  <si>
    <t>增加投資、長期應收款、貸墊款及準備金</t>
  </si>
  <si>
    <t>財務收入</t>
  </si>
  <si>
    <t>其他業務外收入</t>
  </si>
  <si>
    <r>
      <t xml:space="preserve">           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108</t>
    </r>
    <r>
      <rPr>
        <b/>
        <sz val="12"/>
        <rFont val="新細明體"/>
        <family val="1"/>
      </rPr>
      <t>年度</t>
    </r>
    <r>
      <rPr>
        <b/>
        <sz val="12"/>
        <rFont val="Times New Roman"/>
        <family val="1"/>
      </rPr>
      <t xml:space="preserve">             </t>
    </r>
    <r>
      <rPr>
        <b/>
        <sz val="12"/>
        <rFont val="新細明體"/>
        <family val="1"/>
      </rPr>
      <t>　</t>
    </r>
    <r>
      <rPr>
        <b/>
        <sz val="10"/>
        <rFont val="新細明體"/>
        <family val="1"/>
      </rPr>
      <t>　　　　　　</t>
    </r>
    <r>
      <rPr>
        <b/>
        <sz val="10"/>
        <rFont val="Times New Roman"/>
        <family val="1"/>
      </rPr>
      <t xml:space="preserve">    </t>
    </r>
    <r>
      <rPr>
        <b/>
        <sz val="12"/>
        <rFont val="新細明體"/>
        <family val="1"/>
      </rPr>
      <t>單位：新臺幣元</t>
    </r>
  </si>
  <si>
    <r>
      <t xml:space="preserve">           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108</t>
    </r>
    <r>
      <rPr>
        <b/>
        <sz val="12"/>
        <rFont val="新細明體"/>
        <family val="1"/>
      </rPr>
      <t>年度</t>
    </r>
    <r>
      <rPr>
        <b/>
        <sz val="12"/>
        <rFont val="Times New Roman"/>
        <family val="1"/>
      </rPr>
      <t xml:space="preserve">             </t>
    </r>
    <r>
      <rPr>
        <b/>
        <sz val="12"/>
        <rFont val="新細明體"/>
        <family val="1"/>
      </rPr>
      <t>　</t>
    </r>
    <r>
      <rPr>
        <b/>
        <sz val="10"/>
        <rFont val="新細明體"/>
        <family val="1"/>
      </rPr>
      <t>　　　　　　</t>
    </r>
    <r>
      <rPr>
        <b/>
        <sz val="10"/>
        <rFont val="Times New Roman"/>
        <family val="1"/>
      </rPr>
      <t xml:space="preserve">    </t>
    </r>
    <r>
      <rPr>
        <b/>
        <sz val="12"/>
        <rFont val="新細明體"/>
        <family val="1"/>
      </rPr>
      <t>單位：新臺幣元</t>
    </r>
  </si>
  <si>
    <r>
      <t xml:space="preserve">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108</t>
    </r>
    <r>
      <rPr>
        <b/>
        <sz val="12"/>
        <rFont val="新細明體"/>
        <family val="1"/>
      </rPr>
      <t>年度</t>
    </r>
  </si>
  <si>
    <r>
      <t xml:space="preserve">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</si>
  <si>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>其他負債</t>
  </si>
  <si>
    <t>增加短期債務、流動金融負債、其他負債</t>
  </si>
  <si>
    <t xml:space="preserve">    業務活動之淨現金流入（流出）</t>
  </si>
  <si>
    <t xml:space="preserve">    投資活動之淨現金流入（流出）</t>
  </si>
  <si>
    <t xml:space="preserve">    籌資活動之淨現金流入（流出）</t>
  </si>
  <si>
    <t>未計利息股利之現金流入（流出）</t>
  </si>
  <si>
    <r>
      <rPr>
        <sz val="10"/>
        <rFont val="細明體"/>
        <family val="3"/>
      </rPr>
      <t>註：信託代理與保證資產（負債）性質科目，本年度決算核定數為</t>
    </r>
    <r>
      <rPr>
        <sz val="10"/>
        <rFont val="Times New Roman"/>
        <family val="1"/>
      </rPr>
      <t>200,874</t>
    </r>
    <r>
      <rPr>
        <sz val="10"/>
        <rFont val="細明體"/>
        <family val="3"/>
      </rPr>
      <t>元。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</si>
</sst>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  <numFmt numFmtId="182" formatCode="#,##0_ "/>
    <numFmt numFmtId="183" formatCode="_(* #,##0.0_);_(&quot;  &quot;* #,##0.0_);_(* &quot;&quot;_);_(@_)"/>
  </numFmts>
  <fonts count="36">
    <font>
      <sz val="12"/>
      <name val="標楷體"/>
      <family val="4"/>
    </font>
    <font>
      <sz val="9"/>
      <name val="標楷體"/>
      <family val="4"/>
    </font>
    <font>
      <b/>
      <sz val="20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2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9"/>
      <name val="新細明體"/>
      <family val="1"/>
    </font>
    <font>
      <sz val="9"/>
      <name val="新細明體"/>
      <family val="1"/>
    </font>
    <font>
      <b/>
      <sz val="12"/>
      <name val="細明體"/>
      <family val="3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細明體"/>
      <family val="3"/>
    </font>
    <font>
      <sz val="10"/>
      <color indexed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6" borderId="0" applyNumberFormat="0" applyBorder="0" applyAlignment="0" applyProtection="0"/>
    <xf numFmtId="0" fontId="22" fillId="0" borderId="1" applyNumberFormat="0" applyFill="0" applyAlignment="0" applyProtection="0"/>
    <xf numFmtId="0" fontId="23" fillId="4" borderId="0" applyNumberFormat="0" applyBorder="0" applyAlignment="0" applyProtection="0"/>
    <xf numFmtId="9" fontId="0" fillId="0" borderId="0" applyFont="0" applyFill="0" applyBorder="0" applyAlignment="0" applyProtection="0"/>
    <xf numFmtId="0" fontId="2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18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0" fontId="32" fillId="17" borderId="8" applyNumberFormat="0" applyAlignment="0" applyProtection="0"/>
    <xf numFmtId="0" fontId="33" fillId="23" borderId="9" applyNumberFormat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5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10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181" fontId="11" fillId="0" borderId="11" xfId="0" applyNumberFormat="1" applyFont="1" applyBorder="1" applyAlignment="1" applyProtection="1">
      <alignment horizontal="right" vertical="center"/>
      <protection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1" fontId="8" fillId="0" borderId="11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181" fontId="11" fillId="0" borderId="11" xfId="0" applyNumberFormat="1" applyFont="1" applyBorder="1" applyAlignment="1" applyProtection="1">
      <alignment horizontal="right" vertical="center"/>
      <protection locked="0"/>
    </xf>
    <xf numFmtId="0" fontId="12" fillId="0" borderId="1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181" fontId="11" fillId="0" borderId="0" xfId="0" applyNumberFormat="1" applyFont="1" applyBorder="1" applyAlignment="1" applyProtection="1">
      <alignment horizontal="right" vertical="center"/>
      <protection locked="0"/>
    </xf>
    <xf numFmtId="181" fontId="8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13" fillId="0" borderId="10" xfId="0" applyFont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6" fillId="0" borderId="14" xfId="0" applyFont="1" applyBorder="1" applyAlignment="1" applyProtection="1">
      <alignment horizontal="distributed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 vertical="center" wrapText="1"/>
    </xf>
    <xf numFmtId="0" fontId="10" fillId="0" borderId="10" xfId="0" applyFont="1" applyBorder="1" applyAlignment="1" applyProtection="1">
      <alignment horizontal="left" vertical="center" wrapText="1"/>
      <protection locked="0"/>
    </xf>
    <xf numFmtId="181" fontId="11" fillId="0" borderId="16" xfId="0" applyNumberFormat="1" applyFont="1" applyBorder="1" applyAlignment="1" applyProtection="1">
      <alignment horizontal="left" vertical="center" wrapText="1"/>
      <protection locked="0"/>
    </xf>
    <xf numFmtId="181" fontId="11" fillId="0" borderId="16" xfId="0" applyNumberFormat="1" applyFont="1" applyBorder="1" applyAlignment="1" applyProtection="1">
      <alignment horizontal="center" vertical="center" wrapText="1"/>
      <protection/>
    </xf>
    <xf numFmtId="181" fontId="11" fillId="0" borderId="16" xfId="0" applyNumberFormat="1" applyFont="1" applyBorder="1" applyAlignment="1" applyProtection="1">
      <alignment horizontal="center" vertical="center" wrapText="1"/>
      <protection locked="0"/>
    </xf>
    <xf numFmtId="181" fontId="11" fillId="0" borderId="16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 vertical="center" wrapText="1"/>
    </xf>
    <xf numFmtId="178" fontId="11" fillId="0" borderId="11" xfId="0" applyNumberFormat="1" applyFont="1" applyBorder="1" applyAlignment="1" applyProtection="1">
      <alignment horizontal="right" vertical="center" wrapText="1"/>
      <protection/>
    </xf>
    <xf numFmtId="181" fontId="8" fillId="0" borderId="16" xfId="0" applyNumberFormat="1" applyFont="1" applyBorder="1" applyAlignment="1" applyProtection="1">
      <alignment vertical="center" wrapText="1"/>
      <protection/>
    </xf>
    <xf numFmtId="181" fontId="8" fillId="0" borderId="17" xfId="0" applyNumberFormat="1" applyFont="1" applyBorder="1" applyAlignment="1" applyProtection="1">
      <alignment vertical="center" wrapText="1"/>
      <protection/>
    </xf>
    <xf numFmtId="181" fontId="8" fillId="0" borderId="17" xfId="0" applyNumberFormat="1" applyFont="1" applyBorder="1" applyAlignment="1" applyProtection="1">
      <alignment horizontal="right" vertical="center" wrapText="1"/>
      <protection/>
    </xf>
    <xf numFmtId="178" fontId="8" fillId="0" borderId="13" xfId="0" applyNumberFormat="1" applyFont="1" applyBorder="1" applyAlignment="1" applyProtection="1">
      <alignment vertical="center" wrapText="1"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/>
    </xf>
    <xf numFmtId="181" fontId="11" fillId="0" borderId="16" xfId="0" applyNumberFormat="1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/>
    </xf>
    <xf numFmtId="181" fontId="11" fillId="0" borderId="16" xfId="0" applyNumberFormat="1" applyFont="1" applyBorder="1" applyAlignment="1" applyProtection="1">
      <alignment vertical="center" wrapText="1"/>
      <protection/>
    </xf>
    <xf numFmtId="0" fontId="11" fillId="0" borderId="0" xfId="0" applyFont="1" applyAlignment="1">
      <alignment vertical="center" wrapText="1"/>
    </xf>
    <xf numFmtId="181" fontId="11" fillId="0" borderId="11" xfId="0" applyNumberFormat="1" applyFont="1" applyBorder="1" applyAlignment="1" applyProtection="1">
      <alignment horizontal="center" vertical="center" wrapText="1"/>
      <protection/>
    </xf>
    <xf numFmtId="178" fontId="11" fillId="0" borderId="11" xfId="0" applyNumberFormat="1" applyFont="1" applyBorder="1" applyAlignment="1" applyProtection="1">
      <alignment vertical="center" wrapText="1"/>
      <protection/>
    </xf>
    <xf numFmtId="0" fontId="9" fillId="0" borderId="0" xfId="0" applyFont="1" applyBorder="1" applyAlignment="1">
      <alignment vertical="center" wrapText="1"/>
    </xf>
    <xf numFmtId="181" fontId="8" fillId="0" borderId="16" xfId="0" applyNumberFormat="1" applyFont="1" applyBorder="1" applyAlignment="1" applyProtection="1">
      <alignment vertical="center"/>
      <protection/>
    </xf>
    <xf numFmtId="181" fontId="11" fillId="0" borderId="16" xfId="0" applyNumberFormat="1" applyFont="1" applyBorder="1" applyAlignment="1" applyProtection="1">
      <alignment horizontal="left" vertical="center"/>
      <protection locked="0"/>
    </xf>
    <xf numFmtId="181" fontId="8" fillId="0" borderId="16" xfId="0" applyNumberFormat="1" applyFont="1" applyBorder="1" applyAlignment="1" applyProtection="1">
      <alignment horizontal="right" vertical="center"/>
      <protection/>
    </xf>
    <xf numFmtId="181" fontId="11" fillId="0" borderId="16" xfId="0" applyNumberFormat="1" applyFont="1" applyBorder="1" applyAlignment="1" applyProtection="1">
      <alignment horizontal="right" vertical="center"/>
      <protection locked="0"/>
    </xf>
    <xf numFmtId="181" fontId="8" fillId="0" borderId="16" xfId="0" applyNumberFormat="1" applyFont="1" applyBorder="1" applyAlignment="1" applyProtection="1">
      <alignment vertical="center" readingOrder="2"/>
      <protection/>
    </xf>
    <xf numFmtId="181" fontId="11" fillId="0" borderId="16" xfId="0" applyNumberFormat="1" applyFont="1" applyBorder="1" applyAlignment="1" applyProtection="1">
      <alignment vertical="center" readingOrder="2"/>
      <protection/>
    </xf>
    <xf numFmtId="181" fontId="8" fillId="0" borderId="18" xfId="0" applyNumberFormat="1" applyFont="1" applyBorder="1" applyAlignment="1" applyProtection="1">
      <alignment vertical="center" readingOrder="2"/>
      <protection/>
    </xf>
    <xf numFmtId="181" fontId="11" fillId="0" borderId="11" xfId="0" applyNumberFormat="1" applyFont="1" applyBorder="1" applyAlignment="1" applyProtection="1">
      <alignment vertical="center" readingOrder="2"/>
      <protection/>
    </xf>
    <xf numFmtId="181" fontId="8" fillId="0" borderId="11" xfId="0" applyNumberFormat="1" applyFont="1" applyBorder="1" applyAlignment="1" applyProtection="1">
      <alignment vertical="center" readingOrder="2"/>
      <protection/>
    </xf>
    <xf numFmtId="181" fontId="11" fillId="0" borderId="10" xfId="0" applyNumberFormat="1" applyFont="1" applyBorder="1" applyAlignment="1" applyProtection="1">
      <alignment horizontal="right" vertical="center"/>
      <protection/>
    </xf>
    <xf numFmtId="181" fontId="11" fillId="0" borderId="1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178" fontId="15" fillId="0" borderId="11" xfId="0" applyNumberFormat="1" applyFont="1" applyBorder="1" applyAlignment="1" applyProtection="1">
      <alignment horizontal="right" vertical="center"/>
      <protection/>
    </xf>
    <xf numFmtId="178" fontId="15" fillId="0" borderId="0" xfId="0" applyNumberFormat="1" applyFont="1" applyBorder="1" applyAlignment="1" applyProtection="1">
      <alignment horizontal="right" vertical="center"/>
      <protection/>
    </xf>
    <xf numFmtId="178" fontId="16" fillId="0" borderId="0" xfId="0" applyNumberFormat="1" applyFont="1" applyBorder="1" applyAlignment="1" applyProtection="1">
      <alignment horizontal="right" vertical="center"/>
      <protection/>
    </xf>
    <xf numFmtId="181" fontId="8" fillId="0" borderId="0" xfId="0" applyNumberFormat="1" applyFont="1" applyBorder="1" applyAlignment="1" applyProtection="1">
      <alignment horizontal="right" vertical="center"/>
      <protection/>
    </xf>
    <xf numFmtId="0" fontId="18" fillId="0" borderId="0" xfId="0" applyFont="1" applyAlignment="1">
      <alignment vertical="center"/>
    </xf>
    <xf numFmtId="0" fontId="7" fillId="0" borderId="19" xfId="0" applyFont="1" applyBorder="1" applyAlignment="1" applyProtection="1">
      <alignment horizontal="distributed" vertical="center" inden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left" vertical="top" wrapText="1"/>
      <protection locked="0"/>
    </xf>
    <xf numFmtId="181" fontId="11" fillId="0" borderId="11" xfId="0" applyNumberFormat="1" applyFont="1" applyBorder="1" applyAlignment="1" applyProtection="1">
      <alignment horizontal="right" vertical="center"/>
      <protection locked="0"/>
    </xf>
    <xf numFmtId="181" fontId="11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distributed" vertical="center" indent="1"/>
      <protection/>
    </xf>
    <xf numFmtId="0" fontId="6" fillId="0" borderId="22" xfId="0" applyFont="1" applyBorder="1" applyAlignment="1" applyProtection="1">
      <alignment horizontal="distributed" vertical="center" wrapText="1"/>
      <protection/>
    </xf>
    <xf numFmtId="0" fontId="6" fillId="0" borderId="23" xfId="0" applyFont="1" applyBorder="1" applyAlignment="1" applyProtection="1">
      <alignment horizontal="distributed" vertical="center" wrapText="1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21" xfId="0" applyFont="1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 applyProtection="1">
      <alignment horizontal="left" vertical="center" wrapText="1"/>
      <protection locked="0"/>
    </xf>
    <xf numFmtId="0" fontId="11" fillId="0" borderId="24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6" fillId="0" borderId="25" xfId="0" applyFont="1" applyBorder="1" applyAlignment="1" applyProtection="1">
      <alignment horizontal="distributed" vertical="center" wrapText="1"/>
      <protection/>
    </xf>
    <xf numFmtId="0" fontId="6" fillId="0" borderId="12" xfId="0" applyFont="1" applyBorder="1" applyAlignment="1" applyProtection="1">
      <alignment horizontal="distributed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 locked="0"/>
    </xf>
    <xf numFmtId="0" fontId="7" fillId="0" borderId="26" xfId="0" applyFont="1" applyBorder="1" applyAlignment="1" applyProtection="1">
      <alignment horizontal="left" vertical="center" wrapText="1"/>
      <protection locked="0"/>
    </xf>
    <xf numFmtId="0" fontId="6" fillId="0" borderId="24" xfId="0" applyFont="1" applyBorder="1" applyAlignment="1" applyProtection="1">
      <alignment horizontal="distributed" vertical="center" wrapText="1"/>
      <protection/>
    </xf>
    <xf numFmtId="0" fontId="6" fillId="0" borderId="27" xfId="0" applyFont="1" applyBorder="1" applyAlignment="1" applyProtection="1">
      <alignment horizontal="distributed" vertical="center" wrapText="1"/>
      <protection/>
    </xf>
    <xf numFmtId="181" fontId="8" fillId="0" borderId="18" xfId="0" applyNumberFormat="1" applyFont="1" applyBorder="1" applyAlignment="1" applyProtection="1">
      <alignment horizontal="right" vertical="center"/>
      <protection/>
    </xf>
    <xf numFmtId="181" fontId="8" fillId="0" borderId="19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181" fontId="11" fillId="0" borderId="11" xfId="0" applyNumberFormat="1" applyFont="1" applyBorder="1" applyAlignment="1" applyProtection="1">
      <alignment horizontal="right" vertical="center"/>
      <protection/>
    </xf>
    <xf numFmtId="181" fontId="11" fillId="0" borderId="10" xfId="0" applyNumberFormat="1" applyFont="1" applyBorder="1" applyAlignment="1" applyProtection="1">
      <alignment horizontal="right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/>
    </xf>
    <xf numFmtId="0" fontId="14" fillId="0" borderId="28" xfId="0" applyFont="1" applyBorder="1" applyAlignment="1" applyProtection="1">
      <alignment horizontal="center" vertical="center"/>
      <protection/>
    </xf>
    <xf numFmtId="181" fontId="8" fillId="0" borderId="11" xfId="0" applyNumberFormat="1" applyFont="1" applyBorder="1" applyAlignment="1" applyProtection="1">
      <alignment horizontal="right" vertical="center"/>
      <protection/>
    </xf>
    <xf numFmtId="181" fontId="8" fillId="0" borderId="10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81" fontId="11" fillId="0" borderId="10" xfId="0" applyNumberFormat="1" applyFont="1" applyBorder="1" applyAlignment="1" applyProtection="1">
      <alignment horizontal="right" vertical="center"/>
      <protection locked="0"/>
    </xf>
    <xf numFmtId="178" fontId="16" fillId="0" borderId="13" xfId="0" applyNumberFormat="1" applyFont="1" applyBorder="1" applyAlignment="1" applyProtection="1">
      <alignment horizontal="right" vertical="center"/>
      <protection/>
    </xf>
    <xf numFmtId="178" fontId="16" fillId="0" borderId="20" xfId="0" applyNumberFormat="1" applyFont="1" applyBorder="1" applyAlignment="1" applyProtection="1">
      <alignment horizontal="right" vertical="center"/>
      <protection/>
    </xf>
    <xf numFmtId="178" fontId="16" fillId="0" borderId="11" xfId="0" applyNumberFormat="1" applyFont="1" applyBorder="1" applyAlignment="1" applyProtection="1">
      <alignment horizontal="right" vertical="center"/>
      <protection/>
    </xf>
    <xf numFmtId="178" fontId="16" fillId="0" borderId="0" xfId="0" applyNumberFormat="1" applyFont="1" applyBorder="1" applyAlignment="1" applyProtection="1">
      <alignment horizontal="right" vertical="center"/>
      <protection/>
    </xf>
    <xf numFmtId="181" fontId="8" fillId="0" borderId="13" xfId="0" applyNumberFormat="1" applyFont="1" applyBorder="1" applyAlignment="1" applyProtection="1">
      <alignment horizontal="right" vertical="center"/>
      <protection/>
    </xf>
    <xf numFmtId="181" fontId="8" fillId="0" borderId="26" xfId="0" applyNumberFormat="1" applyFont="1" applyBorder="1" applyAlignment="1" applyProtection="1">
      <alignment horizontal="right" vertical="center"/>
      <protection/>
    </xf>
    <xf numFmtId="178" fontId="15" fillId="0" borderId="11" xfId="0" applyNumberFormat="1" applyFont="1" applyBorder="1" applyAlignment="1" applyProtection="1">
      <alignment horizontal="right" vertical="center"/>
      <protection/>
    </xf>
    <xf numFmtId="178" fontId="15" fillId="0" borderId="0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6" fillId="0" borderId="24" xfId="0" applyFont="1" applyBorder="1" applyAlignment="1" applyProtection="1">
      <alignment horizontal="distributed" vertical="center" indent="1"/>
      <protection/>
    </xf>
    <xf numFmtId="0" fontId="6" fillId="0" borderId="27" xfId="0" applyFont="1" applyBorder="1" applyAlignment="1" applyProtection="1">
      <alignment horizontal="distributed" vertical="center" indent="1"/>
      <protection/>
    </xf>
    <xf numFmtId="0" fontId="6" fillId="0" borderId="22" xfId="0" applyFont="1" applyBorder="1" applyAlignment="1" applyProtection="1">
      <alignment horizontal="distributed" vertical="center" indent="1"/>
      <protection/>
    </xf>
    <xf numFmtId="0" fontId="6" fillId="0" borderId="23" xfId="0" applyFont="1" applyBorder="1" applyAlignment="1" applyProtection="1">
      <alignment horizontal="distributed" vertical="center" indent="1"/>
      <protection/>
    </xf>
    <xf numFmtId="0" fontId="12" fillId="0" borderId="21" xfId="0" applyFont="1" applyBorder="1" applyAlignment="1" applyProtection="1">
      <alignment horizontal="left" vertical="center"/>
      <protection/>
    </xf>
    <xf numFmtId="0" fontId="12" fillId="0" borderId="19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20" xfId="0" applyFont="1" applyBorder="1" applyAlignment="1" applyProtection="1">
      <alignment horizontal="center" vertical="top"/>
      <protection locked="0"/>
    </xf>
    <xf numFmtId="0" fontId="6" fillId="0" borderId="20" xfId="0" applyFont="1" applyBorder="1" applyAlignment="1" applyProtection="1">
      <alignment horizontal="right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178" fontId="8" fillId="0" borderId="18" xfId="0" applyNumberFormat="1" applyFont="1" applyBorder="1" applyAlignment="1" applyProtection="1">
      <alignment horizontal="right" vertical="center"/>
      <protection/>
    </xf>
    <xf numFmtId="178" fontId="8" fillId="0" borderId="21" xfId="0" applyNumberFormat="1" applyFont="1" applyBorder="1" applyAlignment="1" applyProtection="1">
      <alignment horizontal="right" vertical="center"/>
      <protection/>
    </xf>
    <xf numFmtId="0" fontId="6" fillId="0" borderId="30" xfId="0" applyFont="1" applyBorder="1" applyAlignment="1" applyProtection="1">
      <alignment horizontal="distributed" vertical="center" wrapText="1" indent="1"/>
      <protection/>
    </xf>
    <xf numFmtId="0" fontId="6" fillId="0" borderId="31" xfId="0" applyFont="1" applyBorder="1" applyAlignment="1" applyProtection="1">
      <alignment horizontal="distributed" vertical="center" indent="1"/>
      <protection/>
    </xf>
    <xf numFmtId="0" fontId="6" fillId="0" borderId="12" xfId="0" applyFont="1" applyBorder="1" applyAlignment="1" applyProtection="1">
      <alignment horizontal="distributed" vertical="center" indent="1"/>
      <protection/>
    </xf>
    <xf numFmtId="0" fontId="0" fillId="0" borderId="32" xfId="0" applyFont="1" applyBorder="1" applyAlignment="1">
      <alignment vertical="center"/>
    </xf>
    <xf numFmtId="178" fontId="11" fillId="0" borderId="11" xfId="0" applyNumberFormat="1" applyFont="1" applyBorder="1" applyAlignment="1" applyProtection="1">
      <alignment horizontal="right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0" fontId="6" fillId="0" borderId="15" xfId="0" applyFont="1" applyBorder="1" applyAlignment="1" applyProtection="1">
      <alignment horizontal="distributed" vertical="center" indent="1"/>
      <protection/>
    </xf>
    <xf numFmtId="0" fontId="6" fillId="0" borderId="33" xfId="0" applyFont="1" applyBorder="1" applyAlignment="1" applyProtection="1">
      <alignment horizontal="distributed" vertical="center" indent="1"/>
      <protection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10" xfId="0" applyFont="1" applyBorder="1" applyAlignment="1" applyProtection="1">
      <alignment vertical="center" wrapText="1"/>
      <protection locked="0"/>
    </xf>
    <xf numFmtId="0" fontId="7" fillId="0" borderId="18" xfId="0" applyFont="1" applyBorder="1" applyAlignment="1" applyProtection="1">
      <alignment horizontal="distributed" vertical="center" indent="1"/>
      <protection/>
    </xf>
    <xf numFmtId="0" fontId="6" fillId="0" borderId="32" xfId="0" applyFont="1" applyBorder="1" applyAlignment="1" applyProtection="1">
      <alignment horizontal="center" vertical="center"/>
      <protection/>
    </xf>
    <xf numFmtId="181" fontId="8" fillId="0" borderId="21" xfId="0" applyNumberFormat="1" applyFont="1" applyBorder="1" applyAlignment="1" applyProtection="1">
      <alignment horizontal="right" vertical="center"/>
      <protection/>
    </xf>
    <xf numFmtId="0" fontId="12" fillId="0" borderId="20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181" fontId="8" fillId="0" borderId="20" xfId="0" applyNumberFormat="1" applyFont="1" applyBorder="1" applyAlignment="1" applyProtection="1">
      <alignment horizontal="right" vertical="center"/>
      <protection/>
    </xf>
    <xf numFmtId="0" fontId="7" fillId="0" borderId="13" xfId="0" applyFont="1" applyBorder="1" applyAlignment="1" applyProtection="1">
      <alignment horizontal="distributed" vertical="center" indent="1"/>
      <protection/>
    </xf>
    <xf numFmtId="0" fontId="7" fillId="0" borderId="26" xfId="0" applyFont="1" applyBorder="1" applyAlignment="1" applyProtection="1">
      <alignment horizontal="distributed" vertical="center" indent="1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11" fillId="0" borderId="24" xfId="0" applyFont="1" applyBorder="1" applyAlignment="1">
      <alignment vertical="center" wrapText="1"/>
    </xf>
    <xf numFmtId="0" fontId="11" fillId="0" borderId="24" xfId="0" applyFont="1" applyBorder="1" applyAlignment="1">
      <alignment vertical="center"/>
    </xf>
    <xf numFmtId="181" fontId="8" fillId="0" borderId="11" xfId="0" applyNumberFormat="1" applyFont="1" applyBorder="1" applyAlignment="1" applyProtection="1">
      <alignment horizontal="right" vertical="center"/>
      <protection locked="0"/>
    </xf>
    <xf numFmtId="181" fontId="8" fillId="0" borderId="10" xfId="0" applyNumberFormat="1" applyFont="1" applyBorder="1" applyAlignment="1" applyProtection="1">
      <alignment horizontal="right" vertical="center"/>
      <protection locked="0"/>
    </xf>
    <xf numFmtId="0" fontId="7" fillId="0" borderId="11" xfId="0" applyFont="1" applyBorder="1" applyAlignment="1" applyProtection="1">
      <alignment horizontal="distributed" vertical="center" indent="1"/>
      <protection locked="0"/>
    </xf>
    <xf numFmtId="0" fontId="7" fillId="0" borderId="10" xfId="0" applyFont="1" applyBorder="1" applyAlignment="1" applyProtection="1">
      <alignment horizontal="distributed" vertical="center" indent="1"/>
      <protection locked="0"/>
    </xf>
    <xf numFmtId="181" fontId="8" fillId="0" borderId="0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view="pageBreakPreview" zoomScaleSheetLayoutView="100" zoomScalePageLayoutView="0" workbookViewId="0" topLeftCell="A8">
      <selection activeCell="L13" sqref="L13"/>
    </sheetView>
  </sheetViews>
  <sheetFormatPr defaultColWidth="9.00390625" defaultRowHeight="16.5"/>
  <cols>
    <col min="1" max="1" width="1.4921875" style="32" customWidth="1"/>
    <col min="2" max="2" width="20.875" style="32" customWidth="1"/>
    <col min="3" max="3" width="14.625" style="32" customWidth="1"/>
    <col min="4" max="4" width="8.25390625" style="32" customWidth="1"/>
    <col min="5" max="5" width="14.625" style="32" customWidth="1"/>
    <col min="6" max="6" width="8.00390625" style="32" customWidth="1"/>
    <col min="7" max="7" width="14.625" style="32" customWidth="1"/>
    <col min="8" max="8" width="7.75390625" style="32" customWidth="1"/>
    <col min="9" max="16384" width="9.00390625" style="32" customWidth="1"/>
  </cols>
  <sheetData>
    <row r="1" spans="1:8" s="20" customFormat="1" ht="27" customHeight="1">
      <c r="A1" s="73" t="s">
        <v>61</v>
      </c>
      <c r="B1" s="73"/>
      <c r="C1" s="73"/>
      <c r="D1" s="73"/>
      <c r="E1" s="73"/>
      <c r="F1" s="73"/>
      <c r="G1" s="73"/>
      <c r="H1" s="73"/>
    </row>
    <row r="2" spans="2:8" s="20" customFormat="1" ht="17.25" customHeight="1">
      <c r="B2" s="65"/>
      <c r="C2" s="65"/>
      <c r="D2" s="65"/>
      <c r="E2" s="65"/>
      <c r="F2" s="65"/>
      <c r="G2" s="65"/>
      <c r="H2" s="65"/>
    </row>
    <row r="3" spans="1:8" s="22" customFormat="1" ht="20.25" thickBot="1">
      <c r="A3" s="20"/>
      <c r="B3" s="21"/>
      <c r="C3" s="66" t="s">
        <v>67</v>
      </c>
      <c r="D3" s="66"/>
      <c r="E3" s="66"/>
      <c r="F3" s="66"/>
      <c r="G3" s="66"/>
      <c r="H3" s="66"/>
    </row>
    <row r="4" spans="1:8" s="22" customFormat="1" ht="18.75" customHeight="1">
      <c r="A4" s="84" t="s">
        <v>10</v>
      </c>
      <c r="B4" s="85"/>
      <c r="C4" s="80" t="s">
        <v>43</v>
      </c>
      <c r="D4" s="80"/>
      <c r="E4" s="80" t="s">
        <v>40</v>
      </c>
      <c r="F4" s="80"/>
      <c r="G4" s="80" t="s">
        <v>63</v>
      </c>
      <c r="H4" s="81"/>
    </row>
    <row r="5" spans="1:8" s="22" customFormat="1" ht="18.75" customHeight="1">
      <c r="A5" s="71"/>
      <c r="B5" s="72"/>
      <c r="C5" s="23" t="s">
        <v>11</v>
      </c>
      <c r="D5" s="24" t="s">
        <v>1</v>
      </c>
      <c r="E5" s="23" t="s">
        <v>41</v>
      </c>
      <c r="F5" s="24" t="s">
        <v>1</v>
      </c>
      <c r="G5" s="23" t="s">
        <v>11</v>
      </c>
      <c r="H5" s="25" t="s">
        <v>1</v>
      </c>
    </row>
    <row r="6" spans="1:8" s="22" customFormat="1" ht="17.25" customHeight="1">
      <c r="A6" s="76" t="s">
        <v>12</v>
      </c>
      <c r="B6" s="77"/>
      <c r="C6" s="47">
        <f>C7+C8+C9+C10</f>
        <v>20920000</v>
      </c>
      <c r="D6" s="51">
        <f aca="true" t="shared" si="0" ref="D6:D16">C6/C$6*100</f>
        <v>100</v>
      </c>
      <c r="E6" s="47">
        <f>E7+E8+E9+E10</f>
        <v>29713723</v>
      </c>
      <c r="F6" s="51">
        <f aca="true" t="shared" si="1" ref="F6:F16">E6/E$6*100</f>
        <v>100</v>
      </c>
      <c r="G6" s="49">
        <f>G7+G8+G10+G9</f>
        <v>8793723</v>
      </c>
      <c r="H6" s="53">
        <f>IF(C6=0,0,ABS(G6/C6*100))</f>
        <v>42.03500478011472</v>
      </c>
    </row>
    <row r="7" spans="1:10" ht="17.25" customHeight="1">
      <c r="A7" s="26"/>
      <c r="B7" s="27" t="s">
        <v>65</v>
      </c>
      <c r="C7" s="48">
        <v>16320000</v>
      </c>
      <c r="D7" s="52">
        <f>C7/C$6*100</f>
        <v>78.0114722753346</v>
      </c>
      <c r="E7" s="48">
        <v>23543050</v>
      </c>
      <c r="F7" s="52">
        <f t="shared" si="1"/>
        <v>79.23291874262945</v>
      </c>
      <c r="G7" s="50">
        <f>E7-C7</f>
        <v>7223050</v>
      </c>
      <c r="H7" s="54">
        <f aca="true" t="shared" si="2" ref="H7:H16">IF(C7=0,0,ABS(G7/C7*100))</f>
        <v>44.25888480392157</v>
      </c>
      <c r="J7" s="22"/>
    </row>
    <row r="8" spans="1:10" ht="17.25" customHeight="1">
      <c r="A8" s="26"/>
      <c r="B8" s="27" t="s">
        <v>66</v>
      </c>
      <c r="C8" s="28">
        <v>4600000</v>
      </c>
      <c r="D8" s="52">
        <f t="shared" si="0"/>
        <v>21.988527724665392</v>
      </c>
      <c r="E8" s="48">
        <v>6170673</v>
      </c>
      <c r="F8" s="52">
        <f t="shared" si="1"/>
        <v>20.767081257370542</v>
      </c>
      <c r="G8" s="50">
        <f>E8-C8</f>
        <v>1570673</v>
      </c>
      <c r="H8" s="54">
        <f t="shared" si="2"/>
        <v>34.1450652173913</v>
      </c>
      <c r="J8" s="22"/>
    </row>
    <row r="9" spans="1:10" ht="17.25" customHeight="1" hidden="1">
      <c r="A9" s="46"/>
      <c r="B9" s="27"/>
      <c r="C9" s="28"/>
      <c r="D9" s="52"/>
      <c r="E9" s="48"/>
      <c r="F9" s="52"/>
      <c r="G9" s="50"/>
      <c r="H9" s="54">
        <f t="shared" si="2"/>
        <v>0</v>
      </c>
      <c r="J9" s="22"/>
    </row>
    <row r="10" spans="1:10" ht="17.25" customHeight="1" hidden="1">
      <c r="A10" s="46"/>
      <c r="B10" s="27"/>
      <c r="C10" s="28"/>
      <c r="D10" s="52"/>
      <c r="E10" s="48"/>
      <c r="F10" s="52"/>
      <c r="G10" s="50"/>
      <c r="H10" s="54"/>
      <c r="J10" s="22"/>
    </row>
    <row r="11" spans="1:8" s="22" customFormat="1" ht="17.25" customHeight="1">
      <c r="A11" s="74" t="s">
        <v>6</v>
      </c>
      <c r="B11" s="75"/>
      <c r="C11" s="47">
        <f>C12+C13+C14</f>
        <v>134664000</v>
      </c>
      <c r="D11" s="51">
        <f t="shared" si="0"/>
        <v>643.7093690248565</v>
      </c>
      <c r="E11" s="47">
        <f>E12+E13+E14+E15</f>
        <v>133118759</v>
      </c>
      <c r="F11" s="51">
        <f t="shared" si="1"/>
        <v>448.0043076392683</v>
      </c>
      <c r="G11" s="49">
        <f>G12+G13+G14+G15</f>
        <v>-1545241</v>
      </c>
      <c r="H11" s="55">
        <f t="shared" si="2"/>
        <v>1.1474789104734748</v>
      </c>
    </row>
    <row r="12" spans="1:10" ht="17.25" customHeight="1">
      <c r="A12" s="26"/>
      <c r="B12" s="27" t="s">
        <v>7</v>
      </c>
      <c r="C12" s="48">
        <v>123664000</v>
      </c>
      <c r="D12" s="52">
        <f t="shared" si="0"/>
        <v>591.1281070745698</v>
      </c>
      <c r="E12" s="48">
        <v>114945501</v>
      </c>
      <c r="F12" s="52">
        <f>E12/E$6*100</f>
        <v>386.84314651516405</v>
      </c>
      <c r="G12" s="50">
        <f>E12-C12</f>
        <v>-8718499</v>
      </c>
      <c r="H12" s="54">
        <f>IF(C12=0,0,ABS(G12/C12*100))</f>
        <v>7.050151216198731</v>
      </c>
      <c r="J12" s="22"/>
    </row>
    <row r="13" spans="1:10" ht="17.25" customHeight="1">
      <c r="A13" s="26"/>
      <c r="B13" s="27" t="s">
        <v>8</v>
      </c>
      <c r="C13" s="48">
        <v>6750000</v>
      </c>
      <c r="D13" s="52">
        <f t="shared" si="0"/>
        <v>32.265774378585085</v>
      </c>
      <c r="E13" s="48">
        <v>5717904</v>
      </c>
      <c r="F13" s="52">
        <f t="shared" si="1"/>
        <v>19.24331057404015</v>
      </c>
      <c r="G13" s="50">
        <f>E13-C13</f>
        <v>-1032096</v>
      </c>
      <c r="H13" s="54">
        <f>IF(C13=0,0,ABS(G13/C13*100))</f>
        <v>15.29031111111111</v>
      </c>
      <c r="J13" s="22"/>
    </row>
    <row r="14" spans="1:10" ht="17.25" customHeight="1">
      <c r="A14" s="26"/>
      <c r="B14" s="27" t="s">
        <v>9</v>
      </c>
      <c r="C14" s="48">
        <v>4250000</v>
      </c>
      <c r="D14" s="52">
        <f t="shared" si="0"/>
        <v>20.31548757170172</v>
      </c>
      <c r="E14" s="48">
        <v>2741065</v>
      </c>
      <c r="F14" s="52">
        <f t="shared" si="1"/>
        <v>9.22491267755306</v>
      </c>
      <c r="G14" s="50">
        <f>E14-C14</f>
        <v>-1508935</v>
      </c>
      <c r="H14" s="54">
        <f>IF(C14=0,0,ABS(G14/C14*100))</f>
        <v>35.50435294117647</v>
      </c>
      <c r="J14" s="22"/>
    </row>
    <row r="15" spans="1:10" ht="17.25" customHeight="1">
      <c r="A15" s="26"/>
      <c r="B15" s="27" t="s">
        <v>45</v>
      </c>
      <c r="C15" s="48"/>
      <c r="D15" s="52"/>
      <c r="E15" s="48">
        <v>9714289</v>
      </c>
      <c r="F15" s="52">
        <f>E15/E$6*100</f>
        <v>32.69293787251096</v>
      </c>
      <c r="G15" s="50">
        <f>E15-C15</f>
        <v>9714289</v>
      </c>
      <c r="H15" s="54">
        <f>IF(C15=0,0,ABS(G15/C15*100))</f>
        <v>0</v>
      </c>
      <c r="J15" s="22"/>
    </row>
    <row r="16" spans="1:8" s="22" customFormat="1" ht="17.25" customHeight="1">
      <c r="A16" s="74" t="s">
        <v>48</v>
      </c>
      <c r="B16" s="75"/>
      <c r="C16" s="47">
        <f>C6-C11</f>
        <v>-113744000</v>
      </c>
      <c r="D16" s="51">
        <f t="shared" si="0"/>
        <v>-543.7093690248565</v>
      </c>
      <c r="E16" s="47">
        <f>E6-E11</f>
        <v>-103405036</v>
      </c>
      <c r="F16" s="51">
        <f t="shared" si="1"/>
        <v>-348.00430763926823</v>
      </c>
      <c r="G16" s="49">
        <f>G6-G11</f>
        <v>10338964</v>
      </c>
      <c r="H16" s="55">
        <f t="shared" si="2"/>
        <v>9.089678576452384</v>
      </c>
    </row>
    <row r="17" spans="1:10" ht="17.25" customHeight="1">
      <c r="A17" s="26"/>
      <c r="B17" s="27"/>
      <c r="C17" s="28"/>
      <c r="D17" s="29"/>
      <c r="E17" s="30"/>
      <c r="F17" s="29"/>
      <c r="G17" s="31"/>
      <c r="H17" s="33"/>
      <c r="J17" s="22"/>
    </row>
    <row r="18" spans="1:10" ht="17.25" customHeight="1">
      <c r="A18" s="26"/>
      <c r="B18" s="27"/>
      <c r="C18" s="28"/>
      <c r="D18" s="29"/>
      <c r="E18" s="30"/>
      <c r="F18" s="29"/>
      <c r="G18" s="31"/>
      <c r="H18" s="33"/>
      <c r="J18" s="22"/>
    </row>
    <row r="19" spans="1:10" ht="17.25" customHeight="1">
      <c r="A19" s="26"/>
      <c r="B19" s="27"/>
      <c r="C19" s="28"/>
      <c r="D19" s="29"/>
      <c r="E19" s="30"/>
      <c r="F19" s="29"/>
      <c r="G19" s="31"/>
      <c r="H19" s="33"/>
      <c r="J19" s="22"/>
    </row>
    <row r="20" spans="1:10" ht="17.25" customHeight="1">
      <c r="A20" s="26"/>
      <c r="B20" s="27"/>
      <c r="C20" s="28"/>
      <c r="D20" s="29"/>
      <c r="E20" s="30"/>
      <c r="F20" s="29"/>
      <c r="G20" s="31"/>
      <c r="H20" s="33"/>
      <c r="J20" s="22"/>
    </row>
    <row r="21" spans="1:10" ht="17.25" customHeight="1">
      <c r="A21" s="26"/>
      <c r="B21" s="27"/>
      <c r="C21" s="28"/>
      <c r="D21" s="29">
        <v>0</v>
      </c>
      <c r="E21" s="30"/>
      <c r="F21" s="29">
        <v>0</v>
      </c>
      <c r="G21" s="31">
        <v>0</v>
      </c>
      <c r="H21" s="33">
        <v>0</v>
      </c>
      <c r="J21" s="22"/>
    </row>
    <row r="22" spans="1:8" s="22" customFormat="1" ht="17.25" customHeight="1" thickBot="1">
      <c r="A22" s="82"/>
      <c r="B22" s="83"/>
      <c r="C22" s="35"/>
      <c r="D22" s="35"/>
      <c r="E22" s="35"/>
      <c r="F22" s="35"/>
      <c r="G22" s="36"/>
      <c r="H22" s="37"/>
    </row>
    <row r="23" spans="1:8" ht="16.5" customHeight="1">
      <c r="A23" s="22"/>
      <c r="B23" s="78"/>
      <c r="C23" s="78"/>
      <c r="D23" s="78"/>
      <c r="E23" s="78"/>
      <c r="F23" s="78"/>
      <c r="G23" s="78"/>
      <c r="H23" s="78"/>
    </row>
    <row r="24" spans="2:8" ht="16.5" customHeight="1">
      <c r="B24" s="79"/>
      <c r="C24" s="79"/>
      <c r="D24" s="79"/>
      <c r="E24" s="79"/>
      <c r="F24" s="79"/>
      <c r="G24" s="79"/>
      <c r="H24" s="79"/>
    </row>
    <row r="25" ht="16.5" customHeight="1"/>
    <row r="26" ht="16.5" customHeight="1"/>
    <row r="27" spans="1:8" s="20" customFormat="1" ht="27" customHeight="1">
      <c r="A27" s="73" t="s">
        <v>62</v>
      </c>
      <c r="B27" s="73"/>
      <c r="C27" s="73"/>
      <c r="D27" s="73"/>
      <c r="E27" s="73"/>
      <c r="F27" s="73"/>
      <c r="G27" s="73"/>
      <c r="H27" s="73"/>
    </row>
    <row r="28" spans="2:8" s="20" customFormat="1" ht="17.25" customHeight="1">
      <c r="B28" s="65"/>
      <c r="C28" s="65"/>
      <c r="D28" s="65"/>
      <c r="E28" s="65"/>
      <c r="F28" s="65"/>
      <c r="G28" s="65"/>
      <c r="H28" s="65"/>
    </row>
    <row r="29" spans="1:8" s="22" customFormat="1" ht="20.25" thickBot="1">
      <c r="A29" s="20"/>
      <c r="B29" s="21"/>
      <c r="C29" s="66" t="s">
        <v>68</v>
      </c>
      <c r="D29" s="66"/>
      <c r="E29" s="66"/>
      <c r="F29" s="66"/>
      <c r="G29" s="66"/>
      <c r="H29" s="66"/>
    </row>
    <row r="30" spans="1:8" s="22" customFormat="1" ht="18.75" customHeight="1">
      <c r="A30" s="84" t="s">
        <v>3</v>
      </c>
      <c r="B30" s="85"/>
      <c r="C30" s="80" t="s">
        <v>43</v>
      </c>
      <c r="D30" s="80"/>
      <c r="E30" s="80" t="s">
        <v>4</v>
      </c>
      <c r="F30" s="80"/>
      <c r="G30" s="80" t="s">
        <v>60</v>
      </c>
      <c r="H30" s="81"/>
    </row>
    <row r="31" spans="1:8" s="22" customFormat="1" ht="18.75" customHeight="1">
      <c r="A31" s="71"/>
      <c r="B31" s="72"/>
      <c r="C31" s="23" t="s">
        <v>11</v>
      </c>
      <c r="D31" s="24" t="s">
        <v>1</v>
      </c>
      <c r="E31" s="23" t="s">
        <v>11</v>
      </c>
      <c r="F31" s="24" t="s">
        <v>1</v>
      </c>
      <c r="G31" s="23" t="s">
        <v>11</v>
      </c>
      <c r="H31" s="25" t="s">
        <v>1</v>
      </c>
    </row>
    <row r="32" spans="1:8" s="22" customFormat="1" ht="17.25" customHeight="1">
      <c r="A32" s="76" t="s">
        <v>13</v>
      </c>
      <c r="B32" s="77"/>
      <c r="C32" s="47">
        <f>C33</f>
        <v>1743509000</v>
      </c>
      <c r="D32" s="51">
        <f>C32/C$32*100</f>
        <v>100</v>
      </c>
      <c r="E32" s="47">
        <f>E33</f>
        <v>1751334563</v>
      </c>
      <c r="F32" s="51">
        <f>E32/E$32*100</f>
        <v>100</v>
      </c>
      <c r="G32" s="49">
        <f>G33</f>
        <v>7825563</v>
      </c>
      <c r="H32" s="53">
        <f aca="true" t="shared" si="3" ref="H32:H41">IF(C32=0,0,ABS(G32/C32*100))</f>
        <v>0.4488398396566924</v>
      </c>
    </row>
    <row r="33" spans="1:10" ht="17.25" customHeight="1">
      <c r="A33" s="22"/>
      <c r="B33" s="27" t="s">
        <v>14</v>
      </c>
      <c r="C33" s="48">
        <v>1743509000</v>
      </c>
      <c r="D33" s="52">
        <f>C33/$C$32*100</f>
        <v>100</v>
      </c>
      <c r="E33" s="48">
        <v>1751334563</v>
      </c>
      <c r="F33" s="52">
        <f>E33/E$32*100</f>
        <v>100</v>
      </c>
      <c r="G33" s="50">
        <f>E33-C33</f>
        <v>7825563</v>
      </c>
      <c r="H33" s="54">
        <f t="shared" si="3"/>
        <v>0.4488398396566924</v>
      </c>
      <c r="I33" s="38"/>
      <c r="J33" s="22"/>
    </row>
    <row r="34" spans="1:8" s="22" customFormat="1" ht="17.25" customHeight="1">
      <c r="A34" s="74" t="s">
        <v>15</v>
      </c>
      <c r="B34" s="75"/>
      <c r="C34" s="47">
        <f>C35</f>
        <v>113744000</v>
      </c>
      <c r="D34" s="51">
        <f>C34/$C$32*100</f>
        <v>6.523855053228862</v>
      </c>
      <c r="E34" s="47">
        <f>E35</f>
        <v>103405036</v>
      </c>
      <c r="F34" s="51">
        <f>E34/E$32*100</f>
        <v>5.904356493876835</v>
      </c>
      <c r="G34" s="49">
        <f>G35</f>
        <v>-10338964</v>
      </c>
      <c r="H34" s="55">
        <f t="shared" si="3"/>
        <v>9.089678576452384</v>
      </c>
    </row>
    <row r="35" spans="1:10" ht="17.25" customHeight="1">
      <c r="A35" s="39"/>
      <c r="B35" s="27" t="s">
        <v>16</v>
      </c>
      <c r="C35" s="48">
        <v>113744000</v>
      </c>
      <c r="D35" s="52">
        <f>C35/$C$32*100</f>
        <v>6.523855053228862</v>
      </c>
      <c r="E35" s="48">
        <v>103405036</v>
      </c>
      <c r="F35" s="52">
        <f>E35/E$32*100</f>
        <v>5.904356493876835</v>
      </c>
      <c r="G35" s="50">
        <f>E35-C35</f>
        <v>-10338964</v>
      </c>
      <c r="H35" s="54">
        <f t="shared" si="3"/>
        <v>9.089678576452384</v>
      </c>
      <c r="J35" s="22"/>
    </row>
    <row r="36" spans="1:8" s="22" customFormat="1" ht="17.25" customHeight="1">
      <c r="A36" s="74" t="s">
        <v>17</v>
      </c>
      <c r="B36" s="75"/>
      <c r="C36" s="47">
        <f>C32-C34</f>
        <v>1629765000</v>
      </c>
      <c r="D36" s="51">
        <f>C36/$C$32*100</f>
        <v>93.47614494677113</v>
      </c>
      <c r="E36" s="47">
        <f>E32-E34</f>
        <v>1647929527</v>
      </c>
      <c r="F36" s="51">
        <f>E36/E$32*100</f>
        <v>94.09564350612317</v>
      </c>
      <c r="G36" s="49">
        <f>G32-G34</f>
        <v>18164527</v>
      </c>
      <c r="H36" s="55">
        <f t="shared" si="3"/>
        <v>1.1145488459992698</v>
      </c>
    </row>
    <row r="37" spans="1:8" s="22" customFormat="1" ht="17.25" customHeight="1">
      <c r="A37" s="74" t="s">
        <v>18</v>
      </c>
      <c r="B37" s="75"/>
      <c r="C37" s="47">
        <f>C38</f>
        <v>113744000</v>
      </c>
      <c r="D37" s="51">
        <f>C37/C$37*100</f>
        <v>100</v>
      </c>
      <c r="E37" s="47">
        <f>E38</f>
        <v>103405036</v>
      </c>
      <c r="F37" s="51">
        <f>E37/E$37*100</f>
        <v>100</v>
      </c>
      <c r="G37" s="49">
        <f>G38</f>
        <v>-10338964</v>
      </c>
      <c r="H37" s="55">
        <f t="shared" si="3"/>
        <v>9.089678576452384</v>
      </c>
    </row>
    <row r="38" spans="1:10" ht="17.25" customHeight="1">
      <c r="A38" s="41"/>
      <c r="B38" s="27" t="s">
        <v>19</v>
      </c>
      <c r="C38" s="48">
        <v>113744000</v>
      </c>
      <c r="D38" s="52">
        <f>C38/$C$37*100</f>
        <v>100</v>
      </c>
      <c r="E38" s="48">
        <v>103405036</v>
      </c>
      <c r="F38" s="52">
        <f>E38/E$37*100</f>
        <v>100</v>
      </c>
      <c r="G38" s="50">
        <f>E38-C38</f>
        <v>-10338964</v>
      </c>
      <c r="H38" s="54">
        <f t="shared" si="3"/>
        <v>9.089678576452384</v>
      </c>
      <c r="J38" s="22"/>
    </row>
    <row r="39" spans="1:8" s="22" customFormat="1" ht="17.25" customHeight="1">
      <c r="A39" s="74" t="s">
        <v>20</v>
      </c>
      <c r="B39" s="75"/>
      <c r="C39" s="47">
        <f>C40</f>
        <v>113744000</v>
      </c>
      <c r="D39" s="51">
        <f>C39/$C$37*100</f>
        <v>100</v>
      </c>
      <c r="E39" s="47">
        <f>E40</f>
        <v>103405036</v>
      </c>
      <c r="F39" s="51">
        <f>E39/E$37*100</f>
        <v>100</v>
      </c>
      <c r="G39" s="49">
        <f>G40</f>
        <v>-10338964</v>
      </c>
      <c r="H39" s="55">
        <f t="shared" si="3"/>
        <v>9.089678576452384</v>
      </c>
    </row>
    <row r="40" spans="1:10" ht="17.25" customHeight="1">
      <c r="A40" s="43"/>
      <c r="B40" s="27" t="s">
        <v>21</v>
      </c>
      <c r="C40" s="48">
        <v>113744000</v>
      </c>
      <c r="D40" s="52">
        <f>C40/$C$37*100</f>
        <v>100</v>
      </c>
      <c r="E40" s="48">
        <v>103405036</v>
      </c>
      <c r="F40" s="52">
        <f>E40/E$37*100</f>
        <v>100</v>
      </c>
      <c r="G40" s="50">
        <f>E40-C40</f>
        <v>-10338964</v>
      </c>
      <c r="H40" s="54">
        <f t="shared" si="3"/>
        <v>9.089678576452384</v>
      </c>
      <c r="J40" s="22"/>
    </row>
    <row r="41" spans="1:10" ht="17.25" customHeight="1">
      <c r="A41" s="74" t="s">
        <v>22</v>
      </c>
      <c r="B41" s="75"/>
      <c r="C41" s="34">
        <f>C37-C39</f>
        <v>0</v>
      </c>
      <c r="D41" s="29">
        <f>C41/C$37*100</f>
        <v>0</v>
      </c>
      <c r="E41" s="34">
        <f>E37-E39</f>
        <v>0</v>
      </c>
      <c r="F41" s="29">
        <f>E41/E$37*100</f>
        <v>0</v>
      </c>
      <c r="G41" s="34">
        <f>G37-G39</f>
        <v>0</v>
      </c>
      <c r="H41" s="44">
        <f t="shared" si="3"/>
        <v>0</v>
      </c>
      <c r="J41" s="22"/>
    </row>
    <row r="42" spans="1:10" ht="17.25" customHeight="1">
      <c r="A42" s="41"/>
      <c r="B42" s="27"/>
      <c r="C42" s="40"/>
      <c r="D42" s="42"/>
      <c r="E42" s="40"/>
      <c r="F42" s="42"/>
      <c r="G42" s="42"/>
      <c r="H42" s="45"/>
      <c r="J42" s="22"/>
    </row>
    <row r="43" spans="2:10" ht="17.25" customHeight="1">
      <c r="B43" s="27"/>
      <c r="C43" s="28"/>
      <c r="D43" s="29">
        <v>0</v>
      </c>
      <c r="E43" s="30"/>
      <c r="F43" s="29">
        <v>0</v>
      </c>
      <c r="G43" s="29">
        <v>0</v>
      </c>
      <c r="H43" s="33">
        <v>0</v>
      </c>
      <c r="J43" s="22"/>
    </row>
    <row r="44" spans="1:8" s="22" customFormat="1" ht="17.25" customHeight="1" thickBot="1">
      <c r="A44" s="82"/>
      <c r="B44" s="83"/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7">
        <v>0</v>
      </c>
    </row>
    <row r="45" spans="1:8" ht="15.75">
      <c r="A45" s="22"/>
      <c r="B45" s="78"/>
      <c r="C45" s="78"/>
      <c r="D45" s="78"/>
      <c r="E45" s="78"/>
      <c r="F45" s="78"/>
      <c r="G45" s="78"/>
      <c r="H45" s="78"/>
    </row>
    <row r="46" spans="2:8" ht="15.75">
      <c r="B46" s="79"/>
      <c r="C46" s="79"/>
      <c r="D46" s="79"/>
      <c r="E46" s="79"/>
      <c r="F46" s="79"/>
      <c r="G46" s="79"/>
      <c r="H46" s="79"/>
    </row>
  </sheetData>
  <sheetProtection/>
  <mergeCells count="29">
    <mergeCell ref="B45:H45"/>
    <mergeCell ref="C4:D4"/>
    <mergeCell ref="E4:F4"/>
    <mergeCell ref="B46:H46"/>
    <mergeCell ref="A44:B44"/>
    <mergeCell ref="A39:B39"/>
    <mergeCell ref="A37:B37"/>
    <mergeCell ref="A41:B41"/>
    <mergeCell ref="A4:B5"/>
    <mergeCell ref="A36:B36"/>
    <mergeCell ref="A1:H1"/>
    <mergeCell ref="C30:D30"/>
    <mergeCell ref="B28:H28"/>
    <mergeCell ref="G4:H4"/>
    <mergeCell ref="B2:H2"/>
    <mergeCell ref="C29:H29"/>
    <mergeCell ref="E30:F30"/>
    <mergeCell ref="A6:B6"/>
    <mergeCell ref="A16:B16"/>
    <mergeCell ref="C3:H3"/>
    <mergeCell ref="A34:B34"/>
    <mergeCell ref="A22:B22"/>
    <mergeCell ref="A30:B31"/>
    <mergeCell ref="A27:H27"/>
    <mergeCell ref="A11:B11"/>
    <mergeCell ref="A32:B32"/>
    <mergeCell ref="B23:H23"/>
    <mergeCell ref="B24:H24"/>
    <mergeCell ref="G30:H30"/>
  </mergeCells>
  <dataValidations count="1">
    <dataValidation type="decimal" operator="greaterThanOrEqual" allowBlank="1" showInputMessage="1" showErrorMessage="1" sqref="C17:F21 G6 G11 C6:F15">
      <formula1>0</formula1>
    </dataValidation>
  </dataValidations>
  <printOptions horizontalCentered="1"/>
  <pageMargins left="0.5905511811023623" right="0.5905511811023623" top="0.7874015748031497" bottom="0.1968503937007874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tabSelected="1" view="pageBreakPreview" zoomScaleSheetLayoutView="100" zoomScalePageLayoutView="0" workbookViewId="0" topLeftCell="A28">
      <selection activeCell="C46" sqref="C46"/>
    </sheetView>
  </sheetViews>
  <sheetFormatPr defaultColWidth="9.00390625" defaultRowHeight="16.5"/>
  <cols>
    <col min="1" max="1" width="1.37890625" style="5" customWidth="1"/>
    <col min="2" max="2" width="19.00390625" style="5" customWidth="1"/>
    <col min="3" max="3" width="6.875" style="5" customWidth="1"/>
    <col min="4" max="4" width="13.00390625" style="5" customWidth="1"/>
    <col min="5" max="5" width="3.75390625" style="5" customWidth="1"/>
    <col min="6" max="6" width="4.50390625" style="5" customWidth="1"/>
    <col min="7" max="7" width="13.25390625" style="5" customWidth="1"/>
    <col min="8" max="8" width="3.50390625" style="5" customWidth="1"/>
    <col min="9" max="9" width="14.75390625" style="5" customWidth="1"/>
    <col min="10" max="10" width="1.37890625" style="5" customWidth="1"/>
    <col min="11" max="11" width="8.25390625" style="5" customWidth="1"/>
    <col min="12" max="12" width="13.00390625" style="5" customWidth="1"/>
    <col min="13" max="16384" width="9.00390625" style="5" customWidth="1"/>
  </cols>
  <sheetData>
    <row r="1" spans="1:11" s="1" customFormat="1" ht="27" customHeight="1">
      <c r="A1" s="8"/>
      <c r="B1" s="120" t="s">
        <v>59</v>
      </c>
      <c r="C1" s="120"/>
      <c r="D1" s="120"/>
      <c r="E1" s="120"/>
      <c r="F1" s="120"/>
      <c r="G1" s="120"/>
      <c r="H1" s="120"/>
      <c r="I1" s="120"/>
      <c r="J1" s="120"/>
      <c r="K1" s="120"/>
    </row>
    <row r="2" spans="2:11" s="1" customFormat="1" ht="17.25" customHeight="1"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s="3" customFormat="1" ht="20.25" thickBot="1">
      <c r="A3" s="1"/>
      <c r="B3" s="2"/>
      <c r="C3" s="121" t="s">
        <v>69</v>
      </c>
      <c r="D3" s="122"/>
      <c r="E3" s="122"/>
      <c r="F3" s="122"/>
      <c r="G3" s="122"/>
      <c r="H3" s="122"/>
      <c r="I3" s="123" t="s">
        <v>0</v>
      </c>
      <c r="J3" s="123"/>
      <c r="K3" s="123"/>
    </row>
    <row r="4" spans="1:13" s="3" customFormat="1" ht="18.75" customHeight="1">
      <c r="A4" s="114" t="s">
        <v>3</v>
      </c>
      <c r="B4" s="114"/>
      <c r="C4" s="115"/>
      <c r="D4" s="128" t="s">
        <v>42</v>
      </c>
      <c r="E4" s="115"/>
      <c r="F4" s="128" t="s">
        <v>5</v>
      </c>
      <c r="G4" s="115"/>
      <c r="H4" s="130" t="s">
        <v>60</v>
      </c>
      <c r="I4" s="131"/>
      <c r="J4" s="131"/>
      <c r="K4" s="131"/>
      <c r="M4" s="58"/>
    </row>
    <row r="5" spans="1:13" s="3" customFormat="1" ht="18.75" customHeight="1">
      <c r="A5" s="116"/>
      <c r="B5" s="116"/>
      <c r="C5" s="117"/>
      <c r="D5" s="129"/>
      <c r="E5" s="117"/>
      <c r="F5" s="129"/>
      <c r="G5" s="117"/>
      <c r="H5" s="134" t="s">
        <v>23</v>
      </c>
      <c r="I5" s="135"/>
      <c r="J5" s="124" t="s">
        <v>1</v>
      </c>
      <c r="K5" s="125"/>
      <c r="M5" s="58"/>
    </row>
    <row r="6" spans="1:13" s="3" customFormat="1" ht="16.5" customHeight="1">
      <c r="A6" s="118" t="s">
        <v>24</v>
      </c>
      <c r="B6" s="118"/>
      <c r="C6" s="119"/>
      <c r="D6" s="86"/>
      <c r="E6" s="87"/>
      <c r="F6" s="86"/>
      <c r="G6" s="87"/>
      <c r="H6" s="86"/>
      <c r="I6" s="87"/>
      <c r="J6" s="126"/>
      <c r="K6" s="127"/>
      <c r="M6" s="58"/>
    </row>
    <row r="7" spans="1:13" ht="16.5" customHeight="1">
      <c r="A7" s="10"/>
      <c r="B7" s="110" t="s">
        <v>50</v>
      </c>
      <c r="C7" s="111"/>
      <c r="D7" s="67">
        <v>-113744000</v>
      </c>
      <c r="E7" s="101"/>
      <c r="F7" s="67">
        <v>-103405036</v>
      </c>
      <c r="G7" s="101"/>
      <c r="H7" s="90">
        <f aca="true" t="shared" si="0" ref="H7:H14">F7-D7</f>
        <v>10338964</v>
      </c>
      <c r="I7" s="91"/>
      <c r="J7" s="108">
        <f aca="true" t="shared" si="1" ref="J7:J15">IF(D7=0,0,ABS(H7/D7*100))</f>
        <v>9.089678576452384</v>
      </c>
      <c r="K7" s="109">
        <f aca="true" t="shared" si="2" ref="K7:K15">IF(F7=0,0,ABS(J7/F7*100))</f>
        <v>8.790363533602353E-06</v>
      </c>
      <c r="M7" s="58"/>
    </row>
    <row r="8" spans="1:11" s="58" customFormat="1" ht="16.5" customHeight="1">
      <c r="A8" s="10"/>
      <c r="B8" s="110" t="s">
        <v>49</v>
      </c>
      <c r="C8" s="111"/>
      <c r="D8" s="67">
        <v>-16320000</v>
      </c>
      <c r="E8" s="101"/>
      <c r="F8" s="67">
        <v>-23543050</v>
      </c>
      <c r="G8" s="101"/>
      <c r="H8" s="90">
        <f t="shared" si="0"/>
        <v>-7223050</v>
      </c>
      <c r="I8" s="91"/>
      <c r="J8" s="132">
        <f t="shared" si="1"/>
        <v>44.25888480392157</v>
      </c>
      <c r="K8" s="133">
        <f t="shared" si="2"/>
        <v>0.00018799129596174484</v>
      </c>
    </row>
    <row r="9" spans="1:11" s="58" customFormat="1" ht="16.5" customHeight="1">
      <c r="A9" s="10"/>
      <c r="B9" s="110" t="s">
        <v>51</v>
      </c>
      <c r="C9" s="111"/>
      <c r="D9" s="67">
        <f>D7+D8</f>
        <v>-130064000</v>
      </c>
      <c r="E9" s="101"/>
      <c r="F9" s="67">
        <f>F7+F8</f>
        <v>-126948086</v>
      </c>
      <c r="G9" s="101"/>
      <c r="H9" s="90">
        <f t="shared" si="0"/>
        <v>3115914</v>
      </c>
      <c r="I9" s="91"/>
      <c r="J9" s="132">
        <f t="shared" si="1"/>
        <v>2.395677512609177</v>
      </c>
      <c r="K9" s="133">
        <f t="shared" si="2"/>
        <v>1.8871316520748309E-06</v>
      </c>
    </row>
    <row r="10" spans="1:11" s="58" customFormat="1" ht="16.5" customHeight="1">
      <c r="A10" s="10"/>
      <c r="B10" s="110" t="s">
        <v>25</v>
      </c>
      <c r="C10" s="111"/>
      <c r="D10" s="67">
        <v>2997000</v>
      </c>
      <c r="E10" s="101"/>
      <c r="F10" s="67">
        <v>2017884</v>
      </c>
      <c r="G10" s="101"/>
      <c r="H10" s="90">
        <f t="shared" si="0"/>
        <v>-979116</v>
      </c>
      <c r="I10" s="91"/>
      <c r="J10" s="132">
        <f t="shared" si="1"/>
        <v>32.66986986986987</v>
      </c>
      <c r="K10" s="133">
        <f t="shared" si="2"/>
        <v>0.0016190162501843453</v>
      </c>
    </row>
    <row r="11" spans="1:11" s="58" customFormat="1" ht="16.5" customHeight="1">
      <c r="A11" s="10"/>
      <c r="B11" s="110" t="s">
        <v>76</v>
      </c>
      <c r="C11" s="111"/>
      <c r="D11" s="67">
        <f>D9+D10</f>
        <v>-127067000</v>
      </c>
      <c r="E11" s="101"/>
      <c r="F11" s="67">
        <f>F9+F10</f>
        <v>-124930202</v>
      </c>
      <c r="G11" s="101"/>
      <c r="H11" s="90">
        <f t="shared" si="0"/>
        <v>2136798</v>
      </c>
      <c r="I11" s="91"/>
      <c r="J11" s="132">
        <f t="shared" si="1"/>
        <v>1.6816309506008642</v>
      </c>
      <c r="K11" s="133">
        <f t="shared" si="2"/>
        <v>1.3460563768246082E-06</v>
      </c>
    </row>
    <row r="12" spans="1:11" s="58" customFormat="1" ht="16.5" customHeight="1">
      <c r="A12" s="10"/>
      <c r="B12" s="110" t="s">
        <v>52</v>
      </c>
      <c r="C12" s="111"/>
      <c r="D12" s="67">
        <v>16090000</v>
      </c>
      <c r="E12" s="101"/>
      <c r="F12" s="67">
        <v>22557046</v>
      </c>
      <c r="G12" s="101"/>
      <c r="H12" s="90">
        <f t="shared" si="0"/>
        <v>6467046</v>
      </c>
      <c r="I12" s="91"/>
      <c r="J12" s="132">
        <f t="shared" si="1"/>
        <v>40.192952144188936</v>
      </c>
      <c r="K12" s="133">
        <f t="shared" si="2"/>
        <v>0.0001781835801735251</v>
      </c>
    </row>
    <row r="13" spans="1:11" s="58" customFormat="1" ht="16.5" customHeight="1">
      <c r="A13" s="10"/>
      <c r="B13" s="110" t="s">
        <v>53</v>
      </c>
      <c r="C13" s="111"/>
      <c r="D13" s="67">
        <v>230000</v>
      </c>
      <c r="E13" s="101"/>
      <c r="F13" s="67">
        <v>448800</v>
      </c>
      <c r="G13" s="101"/>
      <c r="H13" s="90">
        <f t="shared" si="0"/>
        <v>218800</v>
      </c>
      <c r="I13" s="91"/>
      <c r="J13" s="132">
        <f t="shared" si="1"/>
        <v>95.1304347826087</v>
      </c>
      <c r="K13" s="133">
        <f t="shared" si="2"/>
        <v>0.021196620940866464</v>
      </c>
    </row>
    <row r="14" spans="1:11" s="58" customFormat="1" ht="16.5" customHeight="1">
      <c r="A14" s="10"/>
      <c r="B14" s="110" t="s">
        <v>54</v>
      </c>
      <c r="C14" s="111"/>
      <c r="D14" s="67">
        <v>0</v>
      </c>
      <c r="E14" s="101"/>
      <c r="F14" s="67"/>
      <c r="G14" s="101"/>
      <c r="H14" s="90">
        <f t="shared" si="0"/>
        <v>0</v>
      </c>
      <c r="I14" s="91"/>
      <c r="J14" s="132">
        <f t="shared" si="1"/>
        <v>0</v>
      </c>
      <c r="K14" s="133">
        <f t="shared" si="2"/>
        <v>0</v>
      </c>
    </row>
    <row r="15" spans="1:13" s="3" customFormat="1" ht="16.5" customHeight="1">
      <c r="A15" s="10"/>
      <c r="B15" s="10" t="s">
        <v>73</v>
      </c>
      <c r="C15" s="12"/>
      <c r="D15" s="97">
        <f>D11+D12+D13</f>
        <v>-110747000</v>
      </c>
      <c r="E15" s="98"/>
      <c r="F15" s="97">
        <f>F11+F12+F13</f>
        <v>-101924356</v>
      </c>
      <c r="G15" s="98"/>
      <c r="H15" s="97">
        <f>H11+H12+H13</f>
        <v>8822644</v>
      </c>
      <c r="I15" s="98"/>
      <c r="J15" s="104">
        <f t="shared" si="1"/>
        <v>7.966485773881008</v>
      </c>
      <c r="K15" s="105">
        <f t="shared" si="2"/>
        <v>7.816076634206065E-06</v>
      </c>
      <c r="M15" s="58"/>
    </row>
    <row r="16" spans="1:13" s="3" customFormat="1" ht="16.5" customHeight="1">
      <c r="A16" s="99" t="s">
        <v>44</v>
      </c>
      <c r="B16" s="99"/>
      <c r="C16" s="100"/>
      <c r="D16" s="67"/>
      <c r="E16" s="101"/>
      <c r="F16" s="67"/>
      <c r="G16" s="101"/>
      <c r="H16" s="67"/>
      <c r="I16" s="101"/>
      <c r="J16" s="108"/>
      <c r="K16" s="109"/>
      <c r="M16" s="58"/>
    </row>
    <row r="17" spans="1:13" ht="16.5" customHeight="1">
      <c r="A17" s="10"/>
      <c r="B17" s="112" t="s">
        <v>64</v>
      </c>
      <c r="C17" s="113"/>
      <c r="D17" s="67">
        <v>-2640000</v>
      </c>
      <c r="E17" s="101"/>
      <c r="F17" s="67">
        <v>-2917837</v>
      </c>
      <c r="G17" s="101"/>
      <c r="H17" s="90">
        <f>F17-D17</f>
        <v>-277837</v>
      </c>
      <c r="I17" s="91"/>
      <c r="J17" s="108">
        <f>IF(D17=0,0,ABS(H17/D17*100))</f>
        <v>10.524128787878787</v>
      </c>
      <c r="K17" s="109">
        <f>IF(F17=0,0,ABS(J17/F17*100))</f>
        <v>0.00036068254627927423</v>
      </c>
      <c r="M17" s="58"/>
    </row>
    <row r="18" spans="1:13" ht="16.5" customHeight="1">
      <c r="A18" s="10"/>
      <c r="B18" s="112"/>
      <c r="C18" s="113"/>
      <c r="D18" s="11"/>
      <c r="E18" s="57"/>
      <c r="F18" s="11"/>
      <c r="G18" s="57"/>
      <c r="H18" s="6"/>
      <c r="I18" s="56"/>
      <c r="J18" s="59"/>
      <c r="K18" s="60"/>
      <c r="M18" s="58"/>
    </row>
    <row r="19" spans="1:13" ht="16.5" customHeight="1">
      <c r="A19" s="10"/>
      <c r="B19" s="10" t="s">
        <v>74</v>
      </c>
      <c r="C19" s="19"/>
      <c r="D19" s="97">
        <f>D17</f>
        <v>-2640000</v>
      </c>
      <c r="E19" s="98"/>
      <c r="F19" s="97">
        <f>F17</f>
        <v>-2917837</v>
      </c>
      <c r="G19" s="98"/>
      <c r="H19" s="97">
        <f>H16+H17</f>
        <v>-277837</v>
      </c>
      <c r="I19" s="98"/>
      <c r="J19" s="104">
        <f>IF(D19=0,0,ABS(H19/D19*100))</f>
        <v>10.524128787878787</v>
      </c>
      <c r="K19" s="105">
        <f>IF(F19=0,0,ABS(J19/F19*100))</f>
        <v>0.00036068254627927423</v>
      </c>
      <c r="M19" s="58"/>
    </row>
    <row r="20" spans="1:13" s="3" customFormat="1" ht="16.5" customHeight="1">
      <c r="A20" s="99" t="s">
        <v>55</v>
      </c>
      <c r="B20" s="99"/>
      <c r="C20" s="100"/>
      <c r="D20" s="67"/>
      <c r="E20" s="101"/>
      <c r="F20" s="67"/>
      <c r="G20" s="101"/>
      <c r="H20" s="67"/>
      <c r="I20" s="101"/>
      <c r="J20" s="108"/>
      <c r="K20" s="109"/>
      <c r="M20" s="58"/>
    </row>
    <row r="21" spans="1:13" s="3" customFormat="1" ht="16.5" customHeight="1">
      <c r="A21" s="10"/>
      <c r="B21" s="112" t="s">
        <v>72</v>
      </c>
      <c r="C21" s="113"/>
      <c r="D21" s="67"/>
      <c r="E21" s="101"/>
      <c r="F21" s="67">
        <v>307750</v>
      </c>
      <c r="G21" s="101"/>
      <c r="H21" s="67">
        <f>F21-D21</f>
        <v>307750</v>
      </c>
      <c r="I21" s="101"/>
      <c r="J21" s="108">
        <f>IF(D21=0,0,ABS(H21/D21*100))</f>
        <v>0</v>
      </c>
      <c r="K21" s="109">
        <f>IF(F21=0,0,ABS(J21/F21*100))</f>
        <v>0</v>
      </c>
      <c r="M21" s="58"/>
    </row>
    <row r="22" spans="1:13" s="3" customFormat="1" ht="16.5" customHeight="1">
      <c r="A22" s="10"/>
      <c r="B22" s="112"/>
      <c r="C22" s="113"/>
      <c r="D22" s="11"/>
      <c r="E22" s="57"/>
      <c r="F22" s="11"/>
      <c r="G22" s="57"/>
      <c r="H22" s="11"/>
      <c r="I22" s="57"/>
      <c r="J22" s="59"/>
      <c r="K22" s="60"/>
      <c r="M22" s="58"/>
    </row>
    <row r="23" spans="1:13" s="3" customFormat="1" ht="16.5" customHeight="1">
      <c r="A23" s="10"/>
      <c r="B23" s="10" t="s">
        <v>75</v>
      </c>
      <c r="C23" s="12"/>
      <c r="D23" s="97">
        <f>D21</f>
        <v>0</v>
      </c>
      <c r="E23" s="98"/>
      <c r="F23" s="97">
        <f>F21</f>
        <v>307750</v>
      </c>
      <c r="G23" s="98"/>
      <c r="H23" s="97">
        <f>H21</f>
        <v>307750</v>
      </c>
      <c r="I23" s="98"/>
      <c r="J23" s="108">
        <f>IF(D23=0,0,ABS(H23/D23*100))</f>
        <v>0</v>
      </c>
      <c r="K23" s="109">
        <f>IF(F23=0,0,ABS(J23/F23*100))</f>
        <v>0</v>
      </c>
      <c r="M23" s="58"/>
    </row>
    <row r="24" spans="1:13" s="3" customFormat="1" ht="16.5" customHeight="1">
      <c r="A24" s="99" t="s">
        <v>56</v>
      </c>
      <c r="B24" s="99"/>
      <c r="C24" s="100"/>
      <c r="D24" s="97">
        <f>D15+D19+D23</f>
        <v>-113387000</v>
      </c>
      <c r="E24" s="98"/>
      <c r="F24" s="97">
        <f>F15+F19+F23</f>
        <v>-104534443</v>
      </c>
      <c r="G24" s="98"/>
      <c r="H24" s="97">
        <f>H15+H19+H23</f>
        <v>8852557</v>
      </c>
      <c r="I24" s="98"/>
      <c r="J24" s="104">
        <f>IF(D24=0,0,ABS(H24/D24*100))</f>
        <v>7.807382680554207</v>
      </c>
      <c r="K24" s="105">
        <f>IF(F24=0,0,ABS(J24/F24*100))</f>
        <v>7.468717923483083E-06</v>
      </c>
      <c r="M24" s="58"/>
    </row>
    <row r="25" spans="1:13" ht="16.5" customHeight="1">
      <c r="A25" s="99" t="s">
        <v>26</v>
      </c>
      <c r="B25" s="99"/>
      <c r="C25" s="100"/>
      <c r="D25" s="150">
        <v>1184200000</v>
      </c>
      <c r="E25" s="151"/>
      <c r="F25" s="150">
        <v>1194880877</v>
      </c>
      <c r="G25" s="151"/>
      <c r="H25" s="97">
        <f>F25-D25</f>
        <v>10680877</v>
      </c>
      <c r="I25" s="98"/>
      <c r="J25" s="104">
        <f>IF(D25=0,0,ABS(H25/D25*100))</f>
        <v>0.9019487417665935</v>
      </c>
      <c r="K25" s="105">
        <f>IF(F25=0,0,ABS(J25/F25*100))</f>
        <v>7.54844067829695E-08</v>
      </c>
      <c r="M25" s="58"/>
    </row>
    <row r="26" spans="1:13" ht="16.5" customHeight="1" thickBot="1">
      <c r="A26" s="141" t="s">
        <v>27</v>
      </c>
      <c r="B26" s="141"/>
      <c r="C26" s="142"/>
      <c r="D26" s="106">
        <f>D24+D25</f>
        <v>1070813000</v>
      </c>
      <c r="E26" s="107"/>
      <c r="F26" s="106">
        <f>F24+F25</f>
        <v>1090346434</v>
      </c>
      <c r="G26" s="107"/>
      <c r="H26" s="106">
        <f>H24+H25</f>
        <v>19533434</v>
      </c>
      <c r="I26" s="107"/>
      <c r="J26" s="102">
        <f>IF(D26=0,0,ABS(H26/D26*100))</f>
        <v>1.8241685523055846</v>
      </c>
      <c r="K26" s="103">
        <f>IF(F26=0,0,ABS(J26/F26*100))</f>
        <v>1.6730173965108638E-07</v>
      </c>
      <c r="M26" s="58"/>
    </row>
    <row r="27" spans="1:13" ht="16.5" customHeight="1">
      <c r="A27" s="63"/>
      <c r="B27" s="10"/>
      <c r="C27" s="10"/>
      <c r="D27" s="62"/>
      <c r="E27" s="62"/>
      <c r="F27" s="62"/>
      <c r="G27" s="62"/>
      <c r="H27" s="62"/>
      <c r="I27" s="62"/>
      <c r="J27" s="61"/>
      <c r="K27" s="61"/>
      <c r="M27" s="58"/>
    </row>
    <row r="28" spans="1:13" ht="14.25" customHeight="1">
      <c r="A28" s="10"/>
      <c r="B28" s="10"/>
      <c r="C28" s="10"/>
      <c r="D28" s="62"/>
      <c r="E28" s="62"/>
      <c r="F28" s="62"/>
      <c r="G28" s="62"/>
      <c r="H28" s="62"/>
      <c r="I28" s="62"/>
      <c r="J28" s="61"/>
      <c r="K28" s="61"/>
      <c r="M28" s="58"/>
    </row>
    <row r="29" ht="16.5" customHeight="1">
      <c r="M29" s="58"/>
    </row>
    <row r="30" spans="1:13" s="1" customFormat="1" ht="27" customHeight="1">
      <c r="A30" s="3"/>
      <c r="B30" s="120" t="s">
        <v>28</v>
      </c>
      <c r="C30" s="120"/>
      <c r="D30" s="120"/>
      <c r="E30" s="120"/>
      <c r="F30" s="120"/>
      <c r="G30" s="120"/>
      <c r="H30" s="120"/>
      <c r="I30" s="120"/>
      <c r="J30" s="120"/>
      <c r="K30" s="120"/>
      <c r="M30" s="58"/>
    </row>
    <row r="31" spans="2:13" s="1" customFormat="1" ht="17.25" customHeight="1">
      <c r="B31" s="69"/>
      <c r="C31" s="69"/>
      <c r="D31" s="69"/>
      <c r="E31" s="69"/>
      <c r="F31" s="69"/>
      <c r="G31" s="69"/>
      <c r="H31" s="69"/>
      <c r="I31" s="69"/>
      <c r="J31" s="69"/>
      <c r="K31" s="69"/>
      <c r="M31" s="58"/>
    </row>
    <row r="32" spans="1:13" s="3" customFormat="1" ht="20.25" customHeight="1" thickBot="1">
      <c r="A32" s="1"/>
      <c r="B32" s="1"/>
      <c r="C32" s="94" t="s">
        <v>70</v>
      </c>
      <c r="D32" s="94"/>
      <c r="E32" s="94"/>
      <c r="F32" s="94"/>
      <c r="G32" s="94"/>
      <c r="H32" s="94"/>
      <c r="I32" s="123" t="s">
        <v>0</v>
      </c>
      <c r="J32" s="123"/>
      <c r="K32" s="123"/>
      <c r="M32" s="58"/>
    </row>
    <row r="33" spans="1:13" s="15" customFormat="1" ht="35.25" customHeight="1">
      <c r="A33" s="139" t="s">
        <v>29</v>
      </c>
      <c r="B33" s="93"/>
      <c r="C33" s="92" t="s">
        <v>30</v>
      </c>
      <c r="D33" s="93"/>
      <c r="E33" s="95" t="s">
        <v>31</v>
      </c>
      <c r="F33" s="96"/>
      <c r="G33" s="92" t="s">
        <v>32</v>
      </c>
      <c r="H33" s="93"/>
      <c r="I33" s="92" t="s">
        <v>2</v>
      </c>
      <c r="J33" s="139"/>
      <c r="K33" s="14" t="s">
        <v>31</v>
      </c>
      <c r="M33" s="58"/>
    </row>
    <row r="34" spans="1:13" s="3" customFormat="1" ht="17.25" customHeight="1">
      <c r="A34" s="70" t="s">
        <v>33</v>
      </c>
      <c r="B34" s="64"/>
      <c r="C34" s="86">
        <f>SUM(C35:D42)</f>
        <v>1651179170</v>
      </c>
      <c r="D34" s="87"/>
      <c r="E34" s="86">
        <f>IF(C$34&gt;0,(C34/C$34)*100,0)</f>
        <v>100</v>
      </c>
      <c r="F34" s="87">
        <f>IF(E$5&gt;0,(E34/#REF!)*100,0)</f>
        <v>0</v>
      </c>
      <c r="G34" s="138" t="s">
        <v>34</v>
      </c>
      <c r="H34" s="64"/>
      <c r="I34" s="86">
        <f>SUM(I35:J39)</f>
        <v>1397424</v>
      </c>
      <c r="J34" s="140"/>
      <c r="K34" s="9">
        <f>IF(I$43&gt;0,(I34/I$43)*100,0)</f>
        <v>0.08463188159041517</v>
      </c>
      <c r="M34" s="58"/>
    </row>
    <row r="35" spans="1:13" ht="17.25" customHeight="1">
      <c r="A35" s="88" t="s">
        <v>35</v>
      </c>
      <c r="B35" s="89"/>
      <c r="C35" s="67">
        <v>1105027350</v>
      </c>
      <c r="D35" s="101"/>
      <c r="E35" s="90">
        <f>IF(C$34&gt;0,(C35/C$34)*100,0)</f>
        <v>66.9235277477489</v>
      </c>
      <c r="F35" s="91">
        <f>IF(E$5&gt;0,(E35/#REF!)*100,0)</f>
        <v>0</v>
      </c>
      <c r="G35" s="88" t="s">
        <v>36</v>
      </c>
      <c r="H35" s="89"/>
      <c r="I35" s="67">
        <v>1089674</v>
      </c>
      <c r="J35" s="68"/>
      <c r="K35" s="6">
        <f>IF(I$43&gt;0,(I35/I$43)*100,0)</f>
        <v>0.06599368619699823</v>
      </c>
      <c r="M35" s="58"/>
    </row>
    <row r="36" spans="1:13" ht="17.25" customHeight="1">
      <c r="A36" s="136" t="s">
        <v>46</v>
      </c>
      <c r="B36" s="137"/>
      <c r="C36" s="67">
        <v>486457367</v>
      </c>
      <c r="D36" s="101"/>
      <c r="E36" s="90">
        <f>IF(C$34&gt;0,(C36/C$34)*100,0)</f>
        <v>29.461210257394416</v>
      </c>
      <c r="F36" s="91">
        <f>IF(E$5&gt;0,(E36/#REF!)*100,0)</f>
        <v>0</v>
      </c>
      <c r="G36" s="88" t="s">
        <v>71</v>
      </c>
      <c r="H36" s="89"/>
      <c r="I36" s="67">
        <v>307750</v>
      </c>
      <c r="J36" s="68"/>
      <c r="K36" s="6">
        <f>IF(I$43&gt;0,(I36/I$43)*100,0)</f>
        <v>0.018638195393416938</v>
      </c>
      <c r="M36" s="58"/>
    </row>
    <row r="37" spans="1:13" ht="17.25" customHeight="1">
      <c r="A37" s="136"/>
      <c r="B37" s="137"/>
      <c r="C37" s="11"/>
      <c r="D37" s="57"/>
      <c r="E37" s="6"/>
      <c r="F37" s="56"/>
      <c r="G37" s="13"/>
      <c r="H37" s="4"/>
      <c r="I37" s="11"/>
      <c r="J37" s="16"/>
      <c r="K37" s="6"/>
      <c r="M37" s="58"/>
    </row>
    <row r="38" spans="1:13" ht="17.25" customHeight="1">
      <c r="A38" s="88" t="s">
        <v>57</v>
      </c>
      <c r="B38" s="89"/>
      <c r="C38" s="67">
        <v>59694453</v>
      </c>
      <c r="D38" s="101"/>
      <c r="E38" s="90">
        <f>IF(C$34&gt;0,(C38/C$34)*100,0)</f>
        <v>3.6152619948566818</v>
      </c>
      <c r="F38" s="91">
        <f>IF(E$5&gt;0,(E38/#REF!)*100,0)</f>
        <v>0</v>
      </c>
      <c r="G38" s="13"/>
      <c r="H38" s="4"/>
      <c r="I38" s="11"/>
      <c r="J38" s="16"/>
      <c r="K38" s="6"/>
      <c r="M38" s="58"/>
    </row>
    <row r="39" spans="1:11" ht="17.25" customHeight="1" hidden="1">
      <c r="A39" s="13"/>
      <c r="B39" s="4"/>
      <c r="C39" s="11"/>
      <c r="D39" s="57"/>
      <c r="E39" s="6"/>
      <c r="F39" s="56"/>
      <c r="G39" s="13"/>
      <c r="H39" s="4"/>
      <c r="I39" s="11"/>
      <c r="J39" s="16"/>
      <c r="K39" s="6"/>
    </row>
    <row r="40" spans="1:13" s="3" customFormat="1" ht="17.25" customHeight="1">
      <c r="A40" s="88"/>
      <c r="B40" s="89"/>
      <c r="C40" s="67"/>
      <c r="D40" s="101"/>
      <c r="E40" s="90">
        <f>IF(C$34&gt;0,(C40/C$34)*100,0)</f>
        <v>0</v>
      </c>
      <c r="F40" s="91">
        <f>IF(E$5&gt;0,(E40/#REF!)*100,0)</f>
        <v>0</v>
      </c>
      <c r="G40" s="152" t="s">
        <v>37</v>
      </c>
      <c r="H40" s="153"/>
      <c r="I40" s="150">
        <f>I41+I42</f>
        <v>1649781746</v>
      </c>
      <c r="J40" s="154"/>
      <c r="K40" s="9">
        <f>IF(I$43&gt;0,(I40/I$43)*100,0)</f>
        <v>99.91536811840959</v>
      </c>
      <c r="M40" s="58"/>
    </row>
    <row r="41" spans="1:13" ht="17.25" customHeight="1">
      <c r="A41" s="88"/>
      <c r="B41" s="89"/>
      <c r="C41" s="67"/>
      <c r="D41" s="101"/>
      <c r="E41" s="90">
        <f>IF(C$34&gt;0,(C41/C$34)*100,0)</f>
        <v>0</v>
      </c>
      <c r="F41" s="91">
        <f>IF(E$5&gt;0,(E41/#REF!)*100,0)</f>
        <v>0</v>
      </c>
      <c r="G41" s="88" t="s">
        <v>58</v>
      </c>
      <c r="H41" s="89"/>
      <c r="I41" s="67">
        <v>1647929527</v>
      </c>
      <c r="J41" s="68"/>
      <c r="K41" s="6">
        <f>IF(I$43&gt;0,(I41/I$43)*100,0)</f>
        <v>99.80319258751308</v>
      </c>
      <c r="M41" s="58"/>
    </row>
    <row r="42" spans="1:13" ht="17.25" customHeight="1">
      <c r="A42" s="88"/>
      <c r="B42" s="89"/>
      <c r="C42" s="67"/>
      <c r="D42" s="101"/>
      <c r="E42" s="90"/>
      <c r="F42" s="91"/>
      <c r="G42" s="88" t="s">
        <v>47</v>
      </c>
      <c r="H42" s="89"/>
      <c r="I42" s="67">
        <v>1852219</v>
      </c>
      <c r="J42" s="68"/>
      <c r="K42" s="54">
        <f>IF(I42=0,0,ABS(I42/C34*100))</f>
        <v>0.1121755308965047</v>
      </c>
      <c r="M42" s="58"/>
    </row>
    <row r="43" spans="1:13" s="3" customFormat="1" ht="19.5" customHeight="1" thickBot="1">
      <c r="A43" s="146" t="s">
        <v>38</v>
      </c>
      <c r="B43" s="147"/>
      <c r="C43" s="106">
        <f>SUM(C35:D42)</f>
        <v>1651179170</v>
      </c>
      <c r="D43" s="107"/>
      <c r="E43" s="106">
        <f>IF(C$34&gt;0,(C43/C$34)*100,0)</f>
        <v>100</v>
      </c>
      <c r="F43" s="107">
        <f>IF(E$5&gt;0,(E43/#REF!)*100,0)</f>
        <v>0</v>
      </c>
      <c r="G43" s="144" t="s">
        <v>39</v>
      </c>
      <c r="H43" s="145"/>
      <c r="I43" s="106">
        <f>I34+I40</f>
        <v>1651179170</v>
      </c>
      <c r="J43" s="143"/>
      <c r="K43" s="17">
        <f>IF(I$43&gt;0,(I43/I$43)*100,0)</f>
        <v>100</v>
      </c>
      <c r="L43" s="18"/>
      <c r="M43" s="58"/>
    </row>
    <row r="44" spans="1:11" s="7" customFormat="1" ht="16.5" customHeight="1">
      <c r="A44" s="148" t="s">
        <v>77</v>
      </c>
      <c r="B44" s="149"/>
      <c r="C44" s="149"/>
      <c r="D44" s="149"/>
      <c r="E44" s="149"/>
      <c r="F44" s="149"/>
      <c r="G44" s="149"/>
      <c r="H44" s="149"/>
      <c r="I44" s="149"/>
      <c r="J44" s="149"/>
      <c r="K44" s="149"/>
    </row>
    <row r="45" spans="2:11" ht="16.5" customHeight="1">
      <c r="B45" s="79"/>
      <c r="C45" s="79"/>
      <c r="D45" s="79"/>
      <c r="E45" s="79"/>
      <c r="F45" s="79"/>
      <c r="G45" s="79"/>
      <c r="H45" s="79"/>
      <c r="I45" s="79"/>
      <c r="J45" s="79"/>
      <c r="K45" s="79"/>
    </row>
  </sheetData>
  <sheetProtection/>
  <mergeCells count="151">
    <mergeCell ref="D15:E15"/>
    <mergeCell ref="D12:E12"/>
    <mergeCell ref="F12:G12"/>
    <mergeCell ref="H12:I12"/>
    <mergeCell ref="H14:I14"/>
    <mergeCell ref="D13:E13"/>
    <mergeCell ref="F13:G13"/>
    <mergeCell ref="F8:G8"/>
    <mergeCell ref="H8:I8"/>
    <mergeCell ref="J8:K8"/>
    <mergeCell ref="B9:C9"/>
    <mergeCell ref="D9:E9"/>
    <mergeCell ref="F9:G9"/>
    <mergeCell ref="H9:I9"/>
    <mergeCell ref="J9:K9"/>
    <mergeCell ref="I42:J42"/>
    <mergeCell ref="C41:D41"/>
    <mergeCell ref="E38:F38"/>
    <mergeCell ref="E42:F42"/>
    <mergeCell ref="I41:J41"/>
    <mergeCell ref="G40:H40"/>
    <mergeCell ref="G41:H41"/>
    <mergeCell ref="I40:J40"/>
    <mergeCell ref="G42:H42"/>
    <mergeCell ref="C38:D38"/>
    <mergeCell ref="A38:B38"/>
    <mergeCell ref="J20:K20"/>
    <mergeCell ref="D26:E26"/>
    <mergeCell ref="D21:E21"/>
    <mergeCell ref="C35:D35"/>
    <mergeCell ref="D25:E25"/>
    <mergeCell ref="F25:G25"/>
    <mergeCell ref="A41:B41"/>
    <mergeCell ref="A40:B40"/>
    <mergeCell ref="E40:F40"/>
    <mergeCell ref="A42:B42"/>
    <mergeCell ref="C42:D42"/>
    <mergeCell ref="E41:F41"/>
    <mergeCell ref="C40:D40"/>
    <mergeCell ref="B45:K45"/>
    <mergeCell ref="I43:J43"/>
    <mergeCell ref="G43:H43"/>
    <mergeCell ref="C43:D43"/>
    <mergeCell ref="A43:B43"/>
    <mergeCell ref="E43:F43"/>
    <mergeCell ref="A44:K44"/>
    <mergeCell ref="F23:G23"/>
    <mergeCell ref="C34:D34"/>
    <mergeCell ref="B30:K30"/>
    <mergeCell ref="H25:I25"/>
    <mergeCell ref="H23:I23"/>
    <mergeCell ref="I34:J34"/>
    <mergeCell ref="I33:J33"/>
    <mergeCell ref="A26:C26"/>
    <mergeCell ref="I32:K32"/>
    <mergeCell ref="D23:E23"/>
    <mergeCell ref="F21:G21"/>
    <mergeCell ref="I36:J36"/>
    <mergeCell ref="G36:H36"/>
    <mergeCell ref="A36:B37"/>
    <mergeCell ref="J21:K21"/>
    <mergeCell ref="C36:D36"/>
    <mergeCell ref="E36:F36"/>
    <mergeCell ref="B21:C22"/>
    <mergeCell ref="G34:H34"/>
    <mergeCell ref="A33:B33"/>
    <mergeCell ref="J19:K19"/>
    <mergeCell ref="H5:I5"/>
    <mergeCell ref="H6:I6"/>
    <mergeCell ref="H19:I19"/>
    <mergeCell ref="H15:I15"/>
    <mergeCell ref="J7:K7"/>
    <mergeCell ref="H7:I7"/>
    <mergeCell ref="J16:K16"/>
    <mergeCell ref="J17:K17"/>
    <mergeCell ref="H16:I16"/>
    <mergeCell ref="J10:K10"/>
    <mergeCell ref="J15:K15"/>
    <mergeCell ref="H17:I17"/>
    <mergeCell ref="H10:I10"/>
    <mergeCell ref="H13:I13"/>
    <mergeCell ref="J13:K13"/>
    <mergeCell ref="J14:K14"/>
    <mergeCell ref="H11:I11"/>
    <mergeCell ref="J12:K12"/>
    <mergeCell ref="J11:K11"/>
    <mergeCell ref="D17:E17"/>
    <mergeCell ref="D19:E19"/>
    <mergeCell ref="F10:G10"/>
    <mergeCell ref="F11:G11"/>
    <mergeCell ref="D11:E11"/>
    <mergeCell ref="F15:G15"/>
    <mergeCell ref="F19:G19"/>
    <mergeCell ref="F14:G14"/>
    <mergeCell ref="F16:G16"/>
    <mergeCell ref="F17:G17"/>
    <mergeCell ref="J5:K5"/>
    <mergeCell ref="D6:E6"/>
    <mergeCell ref="J6:K6"/>
    <mergeCell ref="F4:G5"/>
    <mergeCell ref="H4:K4"/>
    <mergeCell ref="D4:E5"/>
    <mergeCell ref="F6:G6"/>
    <mergeCell ref="B1:K1"/>
    <mergeCell ref="B2:K2"/>
    <mergeCell ref="C3:H3"/>
    <mergeCell ref="I3:K3"/>
    <mergeCell ref="A4:C5"/>
    <mergeCell ref="D7:E7"/>
    <mergeCell ref="D10:E10"/>
    <mergeCell ref="B8:C8"/>
    <mergeCell ref="D8:E8"/>
    <mergeCell ref="A6:C6"/>
    <mergeCell ref="B12:C12"/>
    <mergeCell ref="B7:C7"/>
    <mergeCell ref="B10:C10"/>
    <mergeCell ref="H24:I24"/>
    <mergeCell ref="D20:E20"/>
    <mergeCell ref="B14:C14"/>
    <mergeCell ref="D14:E14"/>
    <mergeCell ref="B11:C11"/>
    <mergeCell ref="F7:G7"/>
    <mergeCell ref="D16:E16"/>
    <mergeCell ref="A16:C16"/>
    <mergeCell ref="B13:C13"/>
    <mergeCell ref="A20:C20"/>
    <mergeCell ref="B17:C18"/>
    <mergeCell ref="H20:I20"/>
    <mergeCell ref="J26:K26"/>
    <mergeCell ref="J24:K24"/>
    <mergeCell ref="F20:G20"/>
    <mergeCell ref="F24:G24"/>
    <mergeCell ref="H26:I26"/>
    <mergeCell ref="J23:K23"/>
    <mergeCell ref="F26:G26"/>
    <mergeCell ref="H21:I21"/>
    <mergeCell ref="J25:K25"/>
    <mergeCell ref="D24:E24"/>
    <mergeCell ref="A25:C25"/>
    <mergeCell ref="C33:D33"/>
    <mergeCell ref="A24:C24"/>
    <mergeCell ref="I35:J35"/>
    <mergeCell ref="B31:K31"/>
    <mergeCell ref="A34:B34"/>
    <mergeCell ref="E34:F34"/>
    <mergeCell ref="A35:B35"/>
    <mergeCell ref="E35:F35"/>
    <mergeCell ref="G33:H33"/>
    <mergeCell ref="C32:H32"/>
    <mergeCell ref="E33:F33"/>
    <mergeCell ref="G35:H35"/>
  </mergeCells>
  <printOptions horizontalCentered="1"/>
  <pageMargins left="0.5905511811023623" right="0.5905511811023623" top="0.7874015748031497" bottom="0.1968503937007874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bradpitt115</cp:lastModifiedBy>
  <cp:lastPrinted>2020-03-27T10:05:54Z</cp:lastPrinted>
  <dcterms:created xsi:type="dcterms:W3CDTF">2011-04-19T02:39:36Z</dcterms:created>
  <dcterms:modified xsi:type="dcterms:W3CDTF">2020-03-31T06:29:02Z</dcterms:modified>
  <cp:category/>
  <cp:version/>
  <cp:contentType/>
  <cp:contentStatus/>
</cp:coreProperties>
</file>