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  <definedName name="_xlnm.Print_Area" localSheetId="0">'餘絀表及撥補表'!$A$1:$H$48</definedName>
  </definedNames>
  <calcPr fullCalcOnLoad="1"/>
</workbook>
</file>

<file path=xl/sharedStrings.xml><?xml version="1.0" encoding="utf-8"?>
<sst xmlns="http://schemas.openxmlformats.org/spreadsheetml/2006/main" count="89" uniqueCount="72">
  <si>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</si>
  <si>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</si>
  <si>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</si>
  <si>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</si>
  <si>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</si>
  <si>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</si>
  <si>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</si>
  <si>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</si>
  <si>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</si>
  <si>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</si>
  <si>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</si>
  <si>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</si>
  <si>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</si>
  <si>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</si>
  <si>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</si>
  <si>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</si>
  <si>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</si>
  <si>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</si>
  <si>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</si>
  <si>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</si>
  <si>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</si>
  <si>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</si>
  <si>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</si>
  <si>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</si>
  <si>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</si>
  <si>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</si>
  <si>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</si>
  <si>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</si>
  <si>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</si>
  <si>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</si>
  <si>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</si>
  <si>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</si>
  <si>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填補之部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</si>
  <si>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</si>
  <si>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</si>
  <si>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</si>
  <si>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</si>
  <si>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</si>
  <si>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</si>
  <si>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</si>
  <si>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</si>
  <si>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其他負債</t>
  </si>
  <si>
    <t>增加無形資產及其他資產</t>
  </si>
  <si>
    <t>利息股利之調整</t>
  </si>
  <si>
    <t>稅前餘絀</t>
  </si>
  <si>
    <t>未計利息股利之本期餘絀</t>
  </si>
  <si>
    <t>收取利息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</si>
  <si>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</si>
  <si>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</si>
  <si>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</si>
  <si>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現金及約當現金之淨增（淨減）</t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</si>
  <si>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</si>
  <si>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</si>
  <si>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</si>
  <si>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</si>
  <si>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t>填補累積短絀</t>
  </si>
  <si>
    <t>提存公積</t>
  </si>
  <si>
    <t>待填補之短絀</t>
  </si>
  <si>
    <t>收取股利</t>
  </si>
  <si>
    <t>文化內容策進院現金流量表</t>
  </si>
  <si>
    <t>文化內容策進院平衡表</t>
  </si>
  <si>
    <t>文化內容策進院餘絀撥補表</t>
  </si>
  <si>
    <t>文化內容策進院收支餘絀表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</si>
  <si>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</si>
  <si>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</si>
  <si>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 xml:space="preserve">    籌資活動之淨現金流入（流出）</t>
  </si>
  <si>
    <t xml:space="preserve">    投資活動之淨現金流入（流出）</t>
  </si>
  <si>
    <t xml:space="preserve">    業務活動之淨現金流入（流出）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</si>
  <si>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</t>
    </r>
    <r>
      <rPr>
        <b/>
        <sz val="12"/>
        <rFont val="新細明體"/>
        <family val="1"/>
      </rPr>
      <t>單位：新臺幣元</t>
    </r>
  </si>
  <si>
    <t>增加短期債務、流動金融負債及其他負債</t>
  </si>
  <si>
    <t>未計利息股利之現金流入（流出）</t>
  </si>
  <si>
    <t>本期餘絀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</si>
</sst>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-* #,##0_-;\-* #,##0_-;_-* &quot;-&quot;??_-;_-@_-"/>
  </numFmts>
  <fonts count="56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vertical="center" readingOrder="2"/>
      <protection/>
    </xf>
    <xf numFmtId="178" fontId="11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 readingOrder="2"/>
      <protection/>
    </xf>
    <xf numFmtId="49" fontId="14" fillId="0" borderId="15" xfId="0" applyNumberFormat="1" applyFont="1" applyFill="1" applyBorder="1" applyAlignment="1" applyProtection="1">
      <alignment horizontal="left" vertical="center" readingOrder="1"/>
      <protection locked="0"/>
    </xf>
    <xf numFmtId="177" fontId="11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177" fontId="19" fillId="0" borderId="16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center" vertical="center"/>
      <protection locked="0"/>
    </xf>
    <xf numFmtId="177" fontId="20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vertical="center"/>
      <protection/>
    </xf>
    <xf numFmtId="176" fontId="19" fillId="0" borderId="17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left" vertical="center"/>
      <protection locked="0"/>
    </xf>
    <xf numFmtId="177" fontId="19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9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right" vertical="center"/>
    </xf>
    <xf numFmtId="180" fontId="9" fillId="0" borderId="16" xfId="0" applyNumberFormat="1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/>
      <protection locked="0"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8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0" fontId="0" fillId="0" borderId="22" xfId="0" applyFill="1" applyBorder="1" applyAlignment="1">
      <alignment horizontal="distributed" vertical="center" inden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14" fillId="0" borderId="23" xfId="0" applyFont="1" applyBorder="1" applyAlignment="1">
      <alignment vertical="center"/>
    </xf>
    <xf numFmtId="0" fontId="5" fillId="0" borderId="29" xfId="0" applyFont="1" applyBorder="1" applyAlignment="1" applyProtection="1">
      <alignment horizontal="distributed" vertical="center" wrapText="1" indent="1"/>
      <protection/>
    </xf>
    <xf numFmtId="0" fontId="5" fillId="0" borderId="30" xfId="0" applyFont="1" applyBorder="1" applyAlignment="1" applyProtection="1">
      <alignment horizontal="distributed" vertical="center" inden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0" fillId="0" borderId="31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right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8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 horizontal="right" vertical="center"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ill="1" applyBorder="1" applyAlignment="1">
      <alignment horizontal="distributed" vertical="center" indent="1"/>
    </xf>
    <xf numFmtId="177" fontId="9" fillId="0" borderId="18" xfId="0" applyNumberFormat="1" applyFont="1" applyFill="1" applyBorder="1" applyAlignment="1" applyProtection="1">
      <alignment horizontal="right" vertical="center"/>
      <protection locked="0"/>
    </xf>
    <xf numFmtId="0" fontId="18" fillId="0" borderId="22" xfId="0" applyFont="1" applyFill="1" applyBorder="1" applyAlignment="1">
      <alignment horizontal="right" vertical="center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distributed" vertical="center" indent="1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28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75390625" style="36" customWidth="1"/>
    <col min="2" max="2" width="20.875" style="36" customWidth="1"/>
    <col min="3" max="3" width="14.625" style="36" customWidth="1"/>
    <col min="4" max="4" width="8.50390625" style="36" customWidth="1"/>
    <col min="5" max="5" width="14.625" style="36" customWidth="1"/>
    <col min="6" max="6" width="8.50390625" style="36" customWidth="1"/>
    <col min="7" max="7" width="14.625" style="36" customWidth="1"/>
    <col min="8" max="8" width="8.50390625" style="36" customWidth="1"/>
    <col min="9" max="16384" width="9.00390625" style="36" customWidth="1"/>
  </cols>
  <sheetData>
    <row r="1" spans="1:8" ht="27" customHeight="1">
      <c r="A1" s="74" t="s">
        <v>62</v>
      </c>
      <c r="B1" s="74"/>
      <c r="C1" s="74"/>
      <c r="D1" s="74"/>
      <c r="E1" s="74"/>
      <c r="F1" s="74"/>
      <c r="G1" s="74"/>
      <c r="H1" s="74"/>
    </row>
    <row r="2" spans="2:8" ht="18" customHeight="1">
      <c r="B2" s="75"/>
      <c r="C2" s="75"/>
      <c r="D2" s="75"/>
      <c r="E2" s="75"/>
      <c r="F2" s="75"/>
      <c r="G2" s="75"/>
      <c r="H2" s="75"/>
    </row>
    <row r="3" spans="2:8" ht="19.5" customHeight="1" thickBot="1">
      <c r="B3" s="1"/>
      <c r="C3" s="76" t="s">
        <v>68</v>
      </c>
      <c r="D3" s="76"/>
      <c r="E3" s="76"/>
      <c r="F3" s="76"/>
      <c r="G3" s="76"/>
      <c r="H3" s="76"/>
    </row>
    <row r="4" spans="1:8" ht="15" customHeight="1">
      <c r="A4" s="66" t="s">
        <v>3</v>
      </c>
      <c r="B4" s="67"/>
      <c r="C4" s="70" t="s">
        <v>33</v>
      </c>
      <c r="D4" s="70"/>
      <c r="E4" s="70" t="s">
        <v>5</v>
      </c>
      <c r="F4" s="70"/>
      <c r="G4" s="70" t="s">
        <v>48</v>
      </c>
      <c r="H4" s="71"/>
    </row>
    <row r="5" spans="1:8" ht="15" customHeight="1">
      <c r="A5" s="68"/>
      <c r="B5" s="69"/>
      <c r="C5" s="6" t="s">
        <v>24</v>
      </c>
      <c r="D5" s="7" t="s">
        <v>1</v>
      </c>
      <c r="E5" s="6" t="s">
        <v>24</v>
      </c>
      <c r="F5" s="7" t="s">
        <v>1</v>
      </c>
      <c r="G5" s="6" t="s">
        <v>24</v>
      </c>
      <c r="H5" s="2" t="s">
        <v>1</v>
      </c>
    </row>
    <row r="6" spans="1:8" ht="15" customHeight="1">
      <c r="A6" s="63" t="s">
        <v>35</v>
      </c>
      <c r="B6" s="64"/>
      <c r="C6" s="8">
        <f>C7+C8</f>
        <v>212042000</v>
      </c>
      <c r="D6" s="9">
        <f aca="true" t="shared" si="0" ref="D6:D12">C6/$C$6*100</f>
        <v>100</v>
      </c>
      <c r="E6" s="8">
        <f>E7+E8</f>
        <v>188828944</v>
      </c>
      <c r="F6" s="9">
        <f aca="true" t="shared" si="1" ref="F6:F12">E6/$E$6*100</f>
        <v>100</v>
      </c>
      <c r="G6" s="8">
        <f>G7+G8</f>
        <v>-23213056</v>
      </c>
      <c r="H6" s="20">
        <f>IF(C6=0,0,ABS(G6/C6*100))</f>
        <v>10.947385895247168</v>
      </c>
    </row>
    <row r="7" spans="1:8" ht="15" customHeight="1">
      <c r="A7" s="10"/>
      <c r="B7" s="11" t="s">
        <v>37</v>
      </c>
      <c r="C7" s="12">
        <v>212042000</v>
      </c>
      <c r="D7" s="13">
        <f>C7/$C$6*100</f>
        <v>100</v>
      </c>
      <c r="E7" s="14">
        <v>188793718</v>
      </c>
      <c r="F7" s="13">
        <f>E7/$E$6*100</f>
        <v>99.9813450209201</v>
      </c>
      <c r="G7" s="15">
        <v>-23248282</v>
      </c>
      <c r="H7" s="17">
        <f>IF(C7=0,0,ABS(G7/C7*100))</f>
        <v>10.963998641778517</v>
      </c>
    </row>
    <row r="8" spans="1:8" ht="15" customHeight="1">
      <c r="A8" s="10"/>
      <c r="B8" s="11" t="s">
        <v>38</v>
      </c>
      <c r="C8" s="12">
        <v>0</v>
      </c>
      <c r="D8" s="13">
        <f>C8/$C$6*100</f>
        <v>0</v>
      </c>
      <c r="E8" s="14">
        <v>35226</v>
      </c>
      <c r="F8" s="13">
        <f>E8/$E$6*100</f>
        <v>0.018654979079902073</v>
      </c>
      <c r="G8" s="15">
        <f>E8-C8</f>
        <v>35226</v>
      </c>
      <c r="H8" s="17"/>
    </row>
    <row r="9" spans="1:8" ht="15" customHeight="1">
      <c r="A9" s="72" t="s">
        <v>36</v>
      </c>
      <c r="B9" s="73"/>
      <c r="C9" s="18">
        <f>C10+C11</f>
        <v>212042000</v>
      </c>
      <c r="D9" s="19">
        <f t="shared" si="0"/>
        <v>100</v>
      </c>
      <c r="E9" s="18">
        <f>SUM(E10:E11)</f>
        <v>68456094</v>
      </c>
      <c r="F9" s="19">
        <f t="shared" si="1"/>
        <v>36.25296660028984</v>
      </c>
      <c r="G9" s="18">
        <f>SUM(G10:G11)</f>
        <v>-143585906</v>
      </c>
      <c r="H9" s="20">
        <f>IF(C9=0,0,ABS(G9/C9*100))</f>
        <v>67.71578555191896</v>
      </c>
    </row>
    <row r="10" spans="1:8" ht="15" customHeight="1">
      <c r="A10" s="10"/>
      <c r="B10" s="11" t="s">
        <v>39</v>
      </c>
      <c r="C10" s="12">
        <v>212042000</v>
      </c>
      <c r="D10" s="13">
        <f t="shared" si="0"/>
        <v>100</v>
      </c>
      <c r="E10" s="14">
        <v>68456094</v>
      </c>
      <c r="F10" s="13">
        <f t="shared" si="1"/>
        <v>36.25296660028984</v>
      </c>
      <c r="G10" s="15">
        <f>E10-C10</f>
        <v>-143585906</v>
      </c>
      <c r="H10" s="16">
        <f>IF(C10=0,0,ABS(G10/C10*100))</f>
        <v>67.71578555191896</v>
      </c>
    </row>
    <row r="11" spans="1:8" ht="15" customHeight="1" hidden="1">
      <c r="A11" s="10"/>
      <c r="B11" s="11" t="s">
        <v>40</v>
      </c>
      <c r="C11" s="12">
        <v>0</v>
      </c>
      <c r="D11" s="13">
        <f t="shared" si="0"/>
        <v>0</v>
      </c>
      <c r="E11" s="14">
        <v>0</v>
      </c>
      <c r="F11" s="40">
        <f t="shared" si="1"/>
        <v>0</v>
      </c>
      <c r="G11" s="15">
        <f>E11-C11</f>
        <v>0</v>
      </c>
      <c r="H11" s="16">
        <f>IF(C11=0,0,ABS(G11/C11*100))</f>
        <v>0</v>
      </c>
    </row>
    <row r="12" spans="1:8" ht="15" customHeight="1">
      <c r="A12" s="72" t="s">
        <v>71</v>
      </c>
      <c r="B12" s="73"/>
      <c r="C12" s="57"/>
      <c r="D12" s="19">
        <f t="shared" si="0"/>
        <v>0</v>
      </c>
      <c r="E12" s="18">
        <f>E6-E9</f>
        <v>120372850</v>
      </c>
      <c r="F12" s="19">
        <f t="shared" si="1"/>
        <v>63.74703339971016</v>
      </c>
      <c r="G12" s="18">
        <f>G6-G9</f>
        <v>120372850</v>
      </c>
      <c r="H12" s="20">
        <f>IF(C12=0,0,ABS(G12/C12*100))</f>
        <v>0</v>
      </c>
    </row>
    <row r="13" spans="1:8" ht="15" customHeight="1">
      <c r="A13" s="72"/>
      <c r="B13" s="73"/>
      <c r="C13" s="18"/>
      <c r="D13" s="18"/>
      <c r="E13" s="18"/>
      <c r="F13" s="18"/>
      <c r="G13" s="21"/>
      <c r="H13" s="20"/>
    </row>
    <row r="14" spans="1:8" ht="15" customHeight="1">
      <c r="A14" s="10"/>
      <c r="B14" s="11"/>
      <c r="C14" s="12"/>
      <c r="D14" s="22"/>
      <c r="E14" s="14"/>
      <c r="F14" s="22"/>
      <c r="G14" s="15"/>
      <c r="H14" s="23"/>
    </row>
    <row r="15" spans="1:8" ht="15" customHeight="1">
      <c r="A15" s="10"/>
      <c r="B15" s="11"/>
      <c r="C15" s="12"/>
      <c r="D15" s="22"/>
      <c r="E15" s="14"/>
      <c r="F15" s="22"/>
      <c r="G15" s="15"/>
      <c r="H15" s="23"/>
    </row>
    <row r="16" spans="1:8" ht="15" customHeight="1">
      <c r="A16" s="10"/>
      <c r="B16" s="11"/>
      <c r="C16" s="12"/>
      <c r="D16" s="22"/>
      <c r="E16" s="14"/>
      <c r="F16" s="22"/>
      <c r="G16" s="15"/>
      <c r="H16" s="23"/>
    </row>
    <row r="17" spans="1:8" ht="15" customHeight="1">
      <c r="A17" s="10"/>
      <c r="B17" s="11"/>
      <c r="C17" s="12"/>
      <c r="D17" s="22"/>
      <c r="E17" s="14"/>
      <c r="F17" s="22"/>
      <c r="G17" s="15"/>
      <c r="H17" s="23"/>
    </row>
    <row r="18" spans="1:8" ht="15" customHeight="1">
      <c r="A18" s="10"/>
      <c r="B18" s="11"/>
      <c r="C18" s="12"/>
      <c r="D18" s="22"/>
      <c r="E18" s="14"/>
      <c r="F18" s="22"/>
      <c r="G18" s="15"/>
      <c r="H18" s="23"/>
    </row>
    <row r="19" spans="1:8" ht="15" customHeight="1">
      <c r="A19" s="10"/>
      <c r="B19" s="11"/>
      <c r="C19" s="12"/>
      <c r="D19" s="22"/>
      <c r="E19" s="14"/>
      <c r="F19" s="22"/>
      <c r="G19" s="15"/>
      <c r="H19" s="23"/>
    </row>
    <row r="20" spans="1:8" ht="15" customHeight="1">
      <c r="A20" s="10"/>
      <c r="B20" s="11"/>
      <c r="C20" s="12"/>
      <c r="D20" s="22"/>
      <c r="E20" s="14"/>
      <c r="F20" s="22"/>
      <c r="G20" s="15"/>
      <c r="H20" s="23"/>
    </row>
    <row r="21" spans="1:8" ht="15" customHeight="1">
      <c r="A21" s="10"/>
      <c r="B21" s="11"/>
      <c r="C21" s="12"/>
      <c r="D21" s="22"/>
      <c r="E21" s="14"/>
      <c r="F21" s="22"/>
      <c r="G21" s="15"/>
      <c r="H21" s="23"/>
    </row>
    <row r="22" spans="1:8" ht="15" customHeight="1">
      <c r="A22" s="10"/>
      <c r="B22" s="11"/>
      <c r="C22" s="12"/>
      <c r="D22" s="22"/>
      <c r="E22" s="14"/>
      <c r="F22" s="22"/>
      <c r="G22" s="15"/>
      <c r="H22" s="23"/>
    </row>
    <row r="23" spans="1:8" ht="15" customHeight="1">
      <c r="A23" s="10"/>
      <c r="B23" s="11"/>
      <c r="C23" s="12"/>
      <c r="D23" s="22">
        <v>0</v>
      </c>
      <c r="E23" s="14"/>
      <c r="F23" s="22">
        <v>0</v>
      </c>
      <c r="G23" s="15">
        <v>0</v>
      </c>
      <c r="H23" s="23"/>
    </row>
    <row r="24" spans="1:8" ht="15" customHeight="1" thickBot="1">
      <c r="A24" s="78"/>
      <c r="B24" s="79"/>
      <c r="C24" s="43"/>
      <c r="D24" s="43"/>
      <c r="E24" s="43"/>
      <c r="F24" s="43"/>
      <c r="G24" s="44"/>
      <c r="H24" s="45"/>
    </row>
    <row r="25" spans="2:8" ht="15" customHeight="1">
      <c r="B25" s="65"/>
      <c r="C25" s="65"/>
      <c r="D25" s="65"/>
      <c r="E25" s="65"/>
      <c r="F25" s="65"/>
      <c r="G25" s="65"/>
      <c r="H25" s="65"/>
    </row>
    <row r="26" spans="2:8" ht="15" customHeight="1">
      <c r="B26" s="77"/>
      <c r="C26" s="77"/>
      <c r="D26" s="77"/>
      <c r="E26" s="77"/>
      <c r="F26" s="77"/>
      <c r="G26" s="77"/>
      <c r="H26" s="77"/>
    </row>
    <row r="27" ht="15" customHeight="1"/>
    <row r="28" ht="15" customHeight="1"/>
    <row r="29" spans="1:8" ht="27" customHeight="1">
      <c r="A29" s="74" t="s">
        <v>61</v>
      </c>
      <c r="B29" s="74"/>
      <c r="C29" s="74"/>
      <c r="D29" s="74"/>
      <c r="E29" s="74"/>
      <c r="F29" s="74"/>
      <c r="G29" s="74"/>
      <c r="H29" s="74"/>
    </row>
    <row r="30" spans="2:8" ht="18" customHeight="1">
      <c r="B30" s="75"/>
      <c r="C30" s="75"/>
      <c r="D30" s="75"/>
      <c r="E30" s="75"/>
      <c r="F30" s="75"/>
      <c r="G30" s="75"/>
      <c r="H30" s="75"/>
    </row>
    <row r="31" spans="2:8" ht="19.5" customHeight="1" thickBot="1">
      <c r="B31" s="1"/>
      <c r="C31" s="76" t="s">
        <v>68</v>
      </c>
      <c r="D31" s="76"/>
      <c r="E31" s="76"/>
      <c r="F31" s="76"/>
      <c r="G31" s="76"/>
      <c r="H31" s="76"/>
    </row>
    <row r="32" spans="1:8" ht="15" customHeight="1">
      <c r="A32" s="66" t="s">
        <v>4</v>
      </c>
      <c r="B32" s="67"/>
      <c r="C32" s="70" t="s">
        <v>33</v>
      </c>
      <c r="D32" s="70"/>
      <c r="E32" s="70" t="s">
        <v>5</v>
      </c>
      <c r="F32" s="70"/>
      <c r="G32" s="70" t="s">
        <v>48</v>
      </c>
      <c r="H32" s="71"/>
    </row>
    <row r="33" spans="1:8" ht="15" customHeight="1">
      <c r="A33" s="68"/>
      <c r="B33" s="69"/>
      <c r="C33" s="6" t="s">
        <v>24</v>
      </c>
      <c r="D33" s="7" t="s">
        <v>1</v>
      </c>
      <c r="E33" s="6" t="s">
        <v>24</v>
      </c>
      <c r="F33" s="7" t="s">
        <v>1</v>
      </c>
      <c r="G33" s="6" t="s">
        <v>24</v>
      </c>
      <c r="H33" s="2" t="s">
        <v>1</v>
      </c>
    </row>
    <row r="34" spans="1:8" ht="15" customHeight="1">
      <c r="A34" s="63" t="s">
        <v>25</v>
      </c>
      <c r="B34" s="64"/>
      <c r="C34" s="8">
        <f>C35+C36</f>
        <v>0</v>
      </c>
      <c r="D34" s="9"/>
      <c r="E34" s="8">
        <f>E35+E36</f>
        <v>120372850</v>
      </c>
      <c r="F34" s="9">
        <f>E34/$E$34*100</f>
        <v>100</v>
      </c>
      <c r="G34" s="8">
        <f>G35+G36</f>
        <v>120372850</v>
      </c>
      <c r="H34" s="26">
        <f>IF(C34=0,0,ABS(G34/C34*100))</f>
        <v>0</v>
      </c>
    </row>
    <row r="35" spans="1:9" ht="15" customHeight="1">
      <c r="A35" s="37"/>
      <c r="B35" s="24" t="s">
        <v>26</v>
      </c>
      <c r="C35" s="12"/>
      <c r="D35" s="13"/>
      <c r="E35" s="14">
        <v>120372850</v>
      </c>
      <c r="F35" s="13">
        <f>E35/$E$34*100</f>
        <v>100</v>
      </c>
      <c r="G35" s="25">
        <f>E35-C35</f>
        <v>120372850</v>
      </c>
      <c r="H35" s="16">
        <f aca="true" t="shared" si="2" ref="H35:H44">IF(C35=0,0,ABS(G35/C35*100))</f>
        <v>0</v>
      </c>
      <c r="I35" s="38"/>
    </row>
    <row r="36" spans="1:8" ht="15" customHeight="1">
      <c r="A36" s="37"/>
      <c r="B36" s="11" t="s">
        <v>27</v>
      </c>
      <c r="C36" s="12"/>
      <c r="D36" s="13"/>
      <c r="E36" s="14">
        <v>0</v>
      </c>
      <c r="F36" s="13">
        <f>E36/$E$34*100</f>
        <v>0</v>
      </c>
      <c r="G36" s="25">
        <f>E36-C36</f>
        <v>0</v>
      </c>
      <c r="H36" s="16">
        <f t="shared" si="2"/>
        <v>0</v>
      </c>
    </row>
    <row r="37" spans="1:8" ht="15" customHeight="1">
      <c r="A37" s="72" t="s">
        <v>28</v>
      </c>
      <c r="B37" s="73"/>
      <c r="C37" s="18">
        <f>C38+C39</f>
        <v>0</v>
      </c>
      <c r="D37" s="19"/>
      <c r="E37" s="18">
        <f>E38+E39</f>
        <v>0</v>
      </c>
      <c r="F37" s="18">
        <f>F38+F39</f>
        <v>0</v>
      </c>
      <c r="G37" s="18">
        <f>E37-C37</f>
        <v>0</v>
      </c>
      <c r="H37" s="55">
        <f t="shared" si="2"/>
        <v>0</v>
      </c>
    </row>
    <row r="38" spans="1:8" ht="15" customHeight="1">
      <c r="A38" s="50"/>
      <c r="B38" s="24" t="s">
        <v>55</v>
      </c>
      <c r="C38" s="25"/>
      <c r="D38" s="13"/>
      <c r="E38" s="25"/>
      <c r="F38" s="13"/>
      <c r="G38" s="25">
        <f>E38-C38</f>
        <v>0</v>
      </c>
      <c r="H38" s="16">
        <f t="shared" si="2"/>
        <v>0</v>
      </c>
    </row>
    <row r="39" spans="1:8" ht="15" customHeight="1">
      <c r="A39" s="50"/>
      <c r="B39" s="11" t="s">
        <v>56</v>
      </c>
      <c r="C39" s="25"/>
      <c r="D39" s="13"/>
      <c r="E39" s="25"/>
      <c r="F39" s="13"/>
      <c r="G39" s="25">
        <f>E39-C39</f>
        <v>0</v>
      </c>
      <c r="H39" s="16">
        <f t="shared" si="2"/>
        <v>0</v>
      </c>
    </row>
    <row r="40" spans="1:8" ht="15" customHeight="1">
      <c r="A40" s="72" t="s">
        <v>29</v>
      </c>
      <c r="B40" s="73"/>
      <c r="C40" s="18">
        <f>C34-C37</f>
        <v>0</v>
      </c>
      <c r="D40" s="19"/>
      <c r="E40" s="18">
        <f>E34-E37</f>
        <v>120372850</v>
      </c>
      <c r="F40" s="19">
        <f>E40/$E$34*100</f>
        <v>100</v>
      </c>
      <c r="G40" s="18">
        <f>G34-G37</f>
        <v>120372850</v>
      </c>
      <c r="H40" s="20">
        <f t="shared" si="2"/>
        <v>0</v>
      </c>
    </row>
    <row r="41" spans="1:8" ht="15" customHeight="1">
      <c r="A41" s="72" t="s">
        <v>30</v>
      </c>
      <c r="B41" s="73"/>
      <c r="C41" s="18">
        <f>C42</f>
        <v>0</v>
      </c>
      <c r="D41" s="19"/>
      <c r="E41" s="18">
        <f>E42</f>
        <v>0</v>
      </c>
      <c r="F41" s="42" t="e">
        <f>E41/$E$41*100</f>
        <v>#DIV/0!</v>
      </c>
      <c r="G41" s="18">
        <f>E41-C41</f>
        <v>0</v>
      </c>
      <c r="H41" s="20">
        <f t="shared" si="2"/>
        <v>0</v>
      </c>
    </row>
    <row r="42" spans="1:8" ht="15" customHeight="1">
      <c r="A42" s="52"/>
      <c r="B42" s="11" t="s">
        <v>31</v>
      </c>
      <c r="C42" s="53"/>
      <c r="D42" s="13"/>
      <c r="E42" s="53"/>
      <c r="F42" s="40" t="e">
        <f>E42/$E$42*100</f>
        <v>#DIV/0!</v>
      </c>
      <c r="G42" s="25">
        <f>E42-C42</f>
        <v>0</v>
      </c>
      <c r="H42" s="16">
        <f t="shared" si="2"/>
        <v>0</v>
      </c>
    </row>
    <row r="43" spans="1:8" ht="15" customHeight="1">
      <c r="A43" s="72" t="s">
        <v>32</v>
      </c>
      <c r="B43" s="73"/>
      <c r="C43" s="18">
        <f>C44</f>
        <v>0</v>
      </c>
      <c r="D43" s="19"/>
      <c r="E43" s="18">
        <f>F43</f>
        <v>0</v>
      </c>
      <c r="F43" s="18"/>
      <c r="G43" s="18">
        <f>E43-C43</f>
        <v>0</v>
      </c>
      <c r="H43" s="20">
        <f t="shared" si="2"/>
        <v>0</v>
      </c>
    </row>
    <row r="44" spans="1:8" ht="15" customHeight="1">
      <c r="A44" s="54"/>
      <c r="B44" s="11" t="s">
        <v>7</v>
      </c>
      <c r="C44" s="12"/>
      <c r="D44" s="13"/>
      <c r="E44" s="14"/>
      <c r="F44" s="22"/>
      <c r="G44" s="25">
        <f>E44-C44</f>
        <v>0</v>
      </c>
      <c r="H44" s="16">
        <f t="shared" si="2"/>
        <v>0</v>
      </c>
    </row>
    <row r="45" spans="1:8" ht="15" customHeight="1">
      <c r="A45" s="72" t="s">
        <v>57</v>
      </c>
      <c r="B45" s="73"/>
      <c r="C45" s="48"/>
      <c r="D45" s="40"/>
      <c r="E45" s="41"/>
      <c r="F45" s="49"/>
      <c r="G45" s="46"/>
      <c r="H45" s="47"/>
    </row>
    <row r="46" spans="1:8" ht="15" customHeight="1">
      <c r="A46" s="50"/>
      <c r="B46" s="61"/>
      <c r="C46" s="48"/>
      <c r="D46" s="40"/>
      <c r="E46" s="41"/>
      <c r="F46" s="49"/>
      <c r="G46" s="46"/>
      <c r="H46" s="47"/>
    </row>
    <row r="47" spans="1:8" ht="15" customHeight="1" thickBot="1">
      <c r="A47" s="62"/>
      <c r="B47" s="61"/>
      <c r="C47" s="48"/>
      <c r="D47" s="40"/>
      <c r="E47" s="41"/>
      <c r="F47" s="49"/>
      <c r="G47" s="46"/>
      <c r="H47" s="47"/>
    </row>
    <row r="48" spans="2:8" ht="15.75">
      <c r="B48" s="65"/>
      <c r="C48" s="65"/>
      <c r="D48" s="65"/>
      <c r="E48" s="65"/>
      <c r="F48" s="65"/>
      <c r="G48" s="65"/>
      <c r="H48" s="65"/>
    </row>
    <row r="49" spans="2:8" ht="15.75">
      <c r="B49" s="77"/>
      <c r="C49" s="77"/>
      <c r="D49" s="77"/>
      <c r="E49" s="77"/>
      <c r="F49" s="77"/>
      <c r="G49" s="77"/>
      <c r="H49" s="77"/>
    </row>
  </sheetData>
  <sheetProtection/>
  <mergeCells count="29">
    <mergeCell ref="A40:B40"/>
    <mergeCell ref="A12:B12"/>
    <mergeCell ref="A13:B13"/>
    <mergeCell ref="A24:B24"/>
    <mergeCell ref="B48:H48"/>
    <mergeCell ref="B49:H49"/>
    <mergeCell ref="B26:H26"/>
    <mergeCell ref="A29:H29"/>
    <mergeCell ref="B30:H30"/>
    <mergeCell ref="C31:H31"/>
    <mergeCell ref="A34:B34"/>
    <mergeCell ref="A43:B43"/>
    <mergeCell ref="A45:B45"/>
    <mergeCell ref="A41:B41"/>
    <mergeCell ref="A37:B37"/>
    <mergeCell ref="A1:H1"/>
    <mergeCell ref="B2:H2"/>
    <mergeCell ref="C3:H3"/>
    <mergeCell ref="A4:B5"/>
    <mergeCell ref="C4:D4"/>
    <mergeCell ref="E4:F4"/>
    <mergeCell ref="G4:H4"/>
    <mergeCell ref="A6:B6"/>
    <mergeCell ref="B25:H25"/>
    <mergeCell ref="A32:B33"/>
    <mergeCell ref="C32:D32"/>
    <mergeCell ref="E32:F32"/>
    <mergeCell ref="G32:H32"/>
    <mergeCell ref="A9:B9"/>
  </mergeCells>
  <dataValidations count="1">
    <dataValidation type="decimal" operator="greaterThanOrEqual" allowBlank="1" showInputMessage="1" showErrorMessage="1" sqref="C6:C11 C13:F23 G9 G6 D6:D12 E6:E11 F6:F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1.75390625" style="36" customWidth="1"/>
    <col min="2" max="2" width="17.75390625" style="36" customWidth="1"/>
    <col min="3" max="3" width="10.625" style="36" customWidth="1"/>
    <col min="4" max="4" width="5.375" style="36" customWidth="1"/>
    <col min="5" max="5" width="12.375" style="36" customWidth="1"/>
    <col min="6" max="6" width="4.50390625" style="36" customWidth="1"/>
    <col min="7" max="7" width="12.25390625" style="36" customWidth="1"/>
    <col min="8" max="8" width="3.50390625" style="36" customWidth="1"/>
    <col min="9" max="9" width="13.25390625" style="36" customWidth="1"/>
    <col min="10" max="10" width="2.625" style="36" customWidth="1"/>
    <col min="11" max="11" width="12.375" style="36" customWidth="1"/>
    <col min="12" max="12" width="13.00390625" style="36" customWidth="1"/>
    <col min="13" max="16384" width="9.00390625" style="36" customWidth="1"/>
  </cols>
  <sheetData>
    <row r="1" spans="2:11" ht="27" customHeight="1">
      <c r="B1" s="74" t="s">
        <v>59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8" customHeight="1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2:11" ht="19.5" customHeight="1" thickBot="1">
      <c r="B3" s="1"/>
      <c r="C3" s="129" t="s">
        <v>63</v>
      </c>
      <c r="D3" s="130"/>
      <c r="E3" s="130"/>
      <c r="F3" s="130"/>
      <c r="G3" s="130"/>
      <c r="H3" s="130"/>
      <c r="I3" s="131" t="s">
        <v>0</v>
      </c>
      <c r="J3" s="131"/>
      <c r="K3" s="131"/>
    </row>
    <row r="4" spans="1:11" ht="15" customHeight="1">
      <c r="A4" s="66" t="s">
        <v>4</v>
      </c>
      <c r="B4" s="66"/>
      <c r="C4" s="67"/>
      <c r="D4" s="120" t="s">
        <v>34</v>
      </c>
      <c r="E4" s="67"/>
      <c r="F4" s="120" t="s">
        <v>6</v>
      </c>
      <c r="G4" s="67"/>
      <c r="H4" s="71" t="s">
        <v>49</v>
      </c>
      <c r="I4" s="124"/>
      <c r="J4" s="124"/>
      <c r="K4" s="124"/>
    </row>
    <row r="5" spans="1:11" ht="15" customHeight="1">
      <c r="A5" s="68"/>
      <c r="B5" s="68"/>
      <c r="C5" s="69"/>
      <c r="D5" s="121"/>
      <c r="E5" s="69"/>
      <c r="F5" s="121"/>
      <c r="G5" s="69"/>
      <c r="H5" s="125" t="s">
        <v>8</v>
      </c>
      <c r="I5" s="126"/>
      <c r="J5" s="127" t="s">
        <v>1</v>
      </c>
      <c r="K5" s="128"/>
    </row>
    <row r="6" spans="1:11" ht="15" customHeight="1">
      <c r="A6" s="134" t="s">
        <v>9</v>
      </c>
      <c r="B6" s="134"/>
      <c r="C6" s="135"/>
      <c r="D6" s="88"/>
      <c r="E6" s="89"/>
      <c r="F6" s="88"/>
      <c r="G6" s="89"/>
      <c r="H6" s="88"/>
      <c r="I6" s="89"/>
      <c r="J6" s="132"/>
      <c r="K6" s="133"/>
    </row>
    <row r="7" spans="1:11" ht="15" customHeight="1">
      <c r="A7" s="27"/>
      <c r="B7" s="122" t="s">
        <v>44</v>
      </c>
      <c r="C7" s="123"/>
      <c r="D7" s="86"/>
      <c r="E7" s="87"/>
      <c r="F7" s="86">
        <v>120372850</v>
      </c>
      <c r="G7" s="87"/>
      <c r="H7" s="84">
        <f>F7-D7</f>
        <v>120372850</v>
      </c>
      <c r="I7" s="94"/>
      <c r="J7" s="95">
        <f aca="true" t="shared" si="0" ref="J7:J14">IF(D7=0,0,ABS(H7/D7*100))</f>
        <v>0</v>
      </c>
      <c r="K7" s="96">
        <f aca="true" t="shared" si="1" ref="K7:K14">IF(F7=0,0,ABS(J7/F7*100))</f>
        <v>0</v>
      </c>
    </row>
    <row r="8" spans="1:11" ht="15" customHeight="1">
      <c r="A8" s="27"/>
      <c r="B8" s="28" t="s">
        <v>43</v>
      </c>
      <c r="C8" s="35"/>
      <c r="D8" s="86"/>
      <c r="E8" s="85"/>
      <c r="F8" s="86">
        <v>-23331</v>
      </c>
      <c r="G8" s="87"/>
      <c r="H8" s="84">
        <f>F8-D8</f>
        <v>-23331</v>
      </c>
      <c r="I8" s="94"/>
      <c r="J8" s="95">
        <f t="shared" si="0"/>
        <v>0</v>
      </c>
      <c r="K8" s="96">
        <f t="shared" si="1"/>
        <v>0</v>
      </c>
    </row>
    <row r="9" spans="1:11" ht="15" customHeight="1">
      <c r="A9" s="27"/>
      <c r="B9" s="28" t="s">
        <v>45</v>
      </c>
      <c r="C9" s="35"/>
      <c r="D9" s="86"/>
      <c r="E9" s="85"/>
      <c r="F9" s="86">
        <f>F7+F8</f>
        <v>120349519</v>
      </c>
      <c r="G9" s="85"/>
      <c r="H9" s="84">
        <f>F9-D9</f>
        <v>120349519</v>
      </c>
      <c r="I9" s="94"/>
      <c r="J9" s="95">
        <f t="shared" si="0"/>
        <v>0</v>
      </c>
      <c r="K9" s="96">
        <f t="shared" si="1"/>
        <v>0</v>
      </c>
    </row>
    <row r="10" spans="1:11" ht="15" customHeight="1">
      <c r="A10" s="27"/>
      <c r="B10" s="122" t="s">
        <v>10</v>
      </c>
      <c r="C10" s="123"/>
      <c r="D10" s="86"/>
      <c r="E10" s="87"/>
      <c r="F10" s="86">
        <v>48307927</v>
      </c>
      <c r="G10" s="87"/>
      <c r="H10" s="84">
        <f>F10-D10</f>
        <v>48307927</v>
      </c>
      <c r="I10" s="94"/>
      <c r="J10" s="95">
        <f t="shared" si="0"/>
        <v>0</v>
      </c>
      <c r="K10" s="96">
        <f t="shared" si="1"/>
        <v>0</v>
      </c>
    </row>
    <row r="11" spans="1:11" ht="15" customHeight="1">
      <c r="A11" s="27"/>
      <c r="B11" s="28" t="s">
        <v>70</v>
      </c>
      <c r="C11" s="35"/>
      <c r="D11" s="86"/>
      <c r="E11" s="85"/>
      <c r="F11" s="86">
        <f>F9+F10</f>
        <v>168657446</v>
      </c>
      <c r="G11" s="85"/>
      <c r="H11" s="86">
        <f>H9+H10</f>
        <v>168657446</v>
      </c>
      <c r="I11" s="85"/>
      <c r="J11" s="95">
        <f t="shared" si="0"/>
        <v>0</v>
      </c>
      <c r="K11" s="96">
        <f t="shared" si="1"/>
        <v>0</v>
      </c>
    </row>
    <row r="12" spans="1:11" ht="15" customHeight="1">
      <c r="A12" s="27"/>
      <c r="B12" s="28" t="s">
        <v>46</v>
      </c>
      <c r="C12" s="35"/>
      <c r="D12" s="86"/>
      <c r="E12" s="85"/>
      <c r="F12" s="86">
        <v>23331</v>
      </c>
      <c r="G12" s="87"/>
      <c r="H12" s="86">
        <f>F12-D12</f>
        <v>23331</v>
      </c>
      <c r="I12" s="85"/>
      <c r="J12" s="95">
        <f>IF(D12=0,0,ABS(H12/D12*100))</f>
        <v>0</v>
      </c>
      <c r="K12" s="96">
        <f>IF(F12=0,0,ABS(J12/F12*100))</f>
        <v>0</v>
      </c>
    </row>
    <row r="13" spans="1:11" ht="15" customHeight="1" hidden="1">
      <c r="A13" s="27"/>
      <c r="B13" s="28" t="s">
        <v>58</v>
      </c>
      <c r="C13" s="35"/>
      <c r="D13" s="86"/>
      <c r="E13" s="85"/>
      <c r="F13" s="86">
        <v>0</v>
      </c>
      <c r="G13" s="87"/>
      <c r="H13" s="86">
        <f>F13-D13</f>
        <v>0</v>
      </c>
      <c r="I13" s="85"/>
      <c r="J13" s="95">
        <f t="shared" si="0"/>
        <v>0</v>
      </c>
      <c r="K13" s="96">
        <f t="shared" si="1"/>
        <v>0</v>
      </c>
    </row>
    <row r="14" spans="1:11" ht="15" customHeight="1">
      <c r="A14" s="27"/>
      <c r="B14" s="27" t="s">
        <v>67</v>
      </c>
      <c r="C14" s="30"/>
      <c r="D14" s="92">
        <f>SUM(D11:E13)</f>
        <v>0</v>
      </c>
      <c r="E14" s="93"/>
      <c r="F14" s="92">
        <f>SUM(F11:G13)</f>
        <v>168680777</v>
      </c>
      <c r="G14" s="93"/>
      <c r="H14" s="92">
        <f>SUM(H11:I13)</f>
        <v>168680777</v>
      </c>
      <c r="I14" s="93"/>
      <c r="J14" s="82">
        <f t="shared" si="0"/>
        <v>0</v>
      </c>
      <c r="K14" s="83">
        <f t="shared" si="1"/>
        <v>0</v>
      </c>
    </row>
    <row r="15" spans="1:11" ht="15" customHeight="1">
      <c r="A15" s="115" t="s">
        <v>11</v>
      </c>
      <c r="B15" s="115"/>
      <c r="C15" s="116"/>
      <c r="D15" s="92"/>
      <c r="E15" s="93"/>
      <c r="F15" s="92"/>
      <c r="G15" s="93"/>
      <c r="H15" s="92"/>
      <c r="I15" s="93"/>
      <c r="J15" s="95"/>
      <c r="K15" s="96"/>
    </row>
    <row r="16" spans="1:11" ht="15" customHeight="1">
      <c r="A16" s="27"/>
      <c r="B16" s="108" t="s">
        <v>42</v>
      </c>
      <c r="C16" s="109"/>
      <c r="D16" s="86">
        <v>-18325000</v>
      </c>
      <c r="E16" s="87"/>
      <c r="F16" s="86">
        <v>-3676829</v>
      </c>
      <c r="G16" s="87"/>
      <c r="H16" s="84">
        <f>F16-D16</f>
        <v>14648171</v>
      </c>
      <c r="I16" s="94"/>
      <c r="J16" s="95">
        <f>IF(D16=0,0,ABS(H16/D16*100))</f>
        <v>79.935448840382</v>
      </c>
      <c r="K16" s="96">
        <f>IF(F16=0,0,ABS(J16/F16*100))</f>
        <v>0.002174032266400803</v>
      </c>
    </row>
    <row r="17" spans="1:11" ht="15" customHeight="1">
      <c r="A17" s="27"/>
      <c r="B17" s="27" t="s">
        <v>66</v>
      </c>
      <c r="C17" s="30"/>
      <c r="D17" s="92">
        <f>SUM(D16:E16)</f>
        <v>-18325000</v>
      </c>
      <c r="E17" s="93"/>
      <c r="F17" s="92">
        <f>SUM(F16:G16)</f>
        <v>-3676829</v>
      </c>
      <c r="G17" s="93"/>
      <c r="H17" s="92">
        <f>F17-D17</f>
        <v>14648171</v>
      </c>
      <c r="I17" s="93"/>
      <c r="J17" s="82">
        <f>IF(D17=0,0,ABS(H17/D17*100))</f>
        <v>79.935448840382</v>
      </c>
      <c r="K17" s="83">
        <f>IF(F17=0,0,ABS(J17/F17*100))</f>
        <v>0.002174032266400803</v>
      </c>
    </row>
    <row r="18" spans="1:11" ht="15" customHeight="1">
      <c r="A18" s="115" t="s">
        <v>47</v>
      </c>
      <c r="B18" s="115"/>
      <c r="C18" s="116"/>
      <c r="D18" s="86"/>
      <c r="E18" s="87"/>
      <c r="F18" s="86"/>
      <c r="G18" s="87"/>
      <c r="H18" s="84"/>
      <c r="I18" s="94"/>
      <c r="J18" s="95"/>
      <c r="K18" s="96"/>
    </row>
    <row r="19" spans="1:11" ht="15" customHeight="1">
      <c r="A19" s="27"/>
      <c r="B19" s="117" t="s">
        <v>69</v>
      </c>
      <c r="C19" s="118"/>
      <c r="D19" s="86">
        <v>18325000</v>
      </c>
      <c r="E19" s="87"/>
      <c r="F19" s="84">
        <v>827500</v>
      </c>
      <c r="G19" s="85"/>
      <c r="H19" s="84">
        <f>F19-D19</f>
        <v>-17497500</v>
      </c>
      <c r="I19" s="85"/>
      <c r="J19" s="84">
        <f>IF(D19=0,0,ABS(H19/D19*100))</f>
        <v>95.48431105047749</v>
      </c>
      <c r="K19" s="136">
        <f>IF(F19=0,0,ABS(J19/F19*100))</f>
        <v>0.011538889552927794</v>
      </c>
    </row>
    <row r="20" spans="1:11" ht="15" customHeight="1">
      <c r="A20" s="27"/>
      <c r="B20" s="27" t="s">
        <v>65</v>
      </c>
      <c r="C20" s="30"/>
      <c r="D20" s="90">
        <f>SUM(D19:E19)</f>
        <v>18325000</v>
      </c>
      <c r="E20" s="91"/>
      <c r="F20" s="90">
        <f>SUM(F19:G19)</f>
        <v>827500</v>
      </c>
      <c r="G20" s="91"/>
      <c r="H20" s="90">
        <f>SUM(H19:I19)</f>
        <v>-17497500</v>
      </c>
      <c r="I20" s="91"/>
      <c r="J20" s="82">
        <f>IF(D20=0,0,ABS(H20/D20*100))</f>
        <v>95.48431105047749</v>
      </c>
      <c r="K20" s="83">
        <f>IF(F20=0,0,ABS(J20/F20*100))</f>
        <v>0.011538889552927794</v>
      </c>
    </row>
    <row r="21" spans="1:11" ht="15" customHeight="1">
      <c r="A21" s="115" t="s">
        <v>50</v>
      </c>
      <c r="B21" s="115"/>
      <c r="C21" s="116"/>
      <c r="D21" s="92">
        <f>D14+D17+D20</f>
        <v>0</v>
      </c>
      <c r="E21" s="93"/>
      <c r="F21" s="92">
        <f>F14+F17+F20</f>
        <v>165831448</v>
      </c>
      <c r="G21" s="93"/>
      <c r="H21" s="92">
        <f>H14+H17+H20</f>
        <v>165831448</v>
      </c>
      <c r="I21" s="93"/>
      <c r="J21" s="82">
        <f>IF(D21=0,0,ABS(H21/D21*100))</f>
        <v>0</v>
      </c>
      <c r="K21" s="83">
        <f>IF(F21=0,0,ABS(J21/F21*100))</f>
        <v>0</v>
      </c>
    </row>
    <row r="22" spans="1:11" ht="15" customHeight="1">
      <c r="A22" s="115" t="s">
        <v>12</v>
      </c>
      <c r="B22" s="115"/>
      <c r="C22" s="116"/>
      <c r="D22" s="90">
        <v>0</v>
      </c>
      <c r="E22" s="91"/>
      <c r="F22" s="90">
        <v>0</v>
      </c>
      <c r="G22" s="91"/>
      <c r="H22" s="92">
        <f>F22-D22</f>
        <v>0</v>
      </c>
      <c r="I22" s="93"/>
      <c r="J22" s="82">
        <f>IF(D22=0,0,ABS(H22/D22*100))</f>
        <v>0</v>
      </c>
      <c r="K22" s="83">
        <f>IF(F22=0,0,ABS(J22/F22*100))</f>
        <v>0</v>
      </c>
    </row>
    <row r="23" spans="1:11" ht="15" customHeight="1" thickBot="1">
      <c r="A23" s="141" t="s">
        <v>13</v>
      </c>
      <c r="B23" s="141"/>
      <c r="C23" s="142"/>
      <c r="D23" s="103">
        <f>D21+D22</f>
        <v>0</v>
      </c>
      <c r="E23" s="104"/>
      <c r="F23" s="103">
        <f>F21+F22</f>
        <v>165831448</v>
      </c>
      <c r="G23" s="104"/>
      <c r="H23" s="103">
        <f>H21+H22</f>
        <v>165831448</v>
      </c>
      <c r="I23" s="104"/>
      <c r="J23" s="80">
        <f>IF(D23=0,0,ABS(H23/D23*100))</f>
        <v>0</v>
      </c>
      <c r="K23" s="81">
        <f>IF(F23=0,0,ABS(J23/F23*100))</f>
        <v>0</v>
      </c>
    </row>
    <row r="24" spans="1:11" ht="1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  <row r="25" ht="15" customHeight="1"/>
    <row r="26" ht="15" customHeight="1"/>
    <row r="27" ht="15" customHeight="1"/>
    <row r="28" ht="15" customHeight="1"/>
    <row r="29" spans="2:11" ht="27" customHeight="1">
      <c r="B29" s="74" t="s">
        <v>60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2:11" ht="18" customHeight="1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3:11" ht="19.5" customHeight="1" thickBot="1">
      <c r="C31" s="140" t="s">
        <v>64</v>
      </c>
      <c r="D31" s="140"/>
      <c r="E31" s="140"/>
      <c r="F31" s="140"/>
      <c r="G31" s="140"/>
      <c r="H31" s="140"/>
      <c r="I31" s="131" t="s">
        <v>0</v>
      </c>
      <c r="J31" s="131"/>
      <c r="K31" s="131"/>
    </row>
    <row r="32" spans="1:11" ht="30" customHeight="1">
      <c r="A32" s="137" t="s">
        <v>14</v>
      </c>
      <c r="B32" s="138"/>
      <c r="C32" s="139" t="s">
        <v>15</v>
      </c>
      <c r="D32" s="138"/>
      <c r="E32" s="3" t="s">
        <v>51</v>
      </c>
      <c r="F32" s="112" t="s">
        <v>17</v>
      </c>
      <c r="G32" s="113"/>
      <c r="H32" s="114"/>
      <c r="I32" s="139" t="s">
        <v>2</v>
      </c>
      <c r="J32" s="138"/>
      <c r="K32" s="3" t="s">
        <v>16</v>
      </c>
    </row>
    <row r="33" spans="1:11" ht="15" customHeight="1">
      <c r="A33" s="106" t="s">
        <v>18</v>
      </c>
      <c r="B33" s="153"/>
      <c r="C33" s="147">
        <f>SUM(C34:D45)</f>
        <v>174556721</v>
      </c>
      <c r="D33" s="148"/>
      <c r="E33" s="31">
        <f aca="true" t="shared" si="2" ref="E33:E41">IF(C$33&gt;0,(C33/C$33)*100,0)</f>
        <v>100</v>
      </c>
      <c r="F33" s="105" t="s">
        <v>53</v>
      </c>
      <c r="G33" s="106"/>
      <c r="H33" s="107"/>
      <c r="I33" s="88">
        <f>SUM(I34:J38)</f>
        <v>54183871</v>
      </c>
      <c r="J33" s="89"/>
      <c r="K33" s="31">
        <f>IF(I$46&gt;0,(I33/I$46)*100,0)</f>
        <v>31.040839155084726</v>
      </c>
    </row>
    <row r="34" spans="1:11" ht="15" customHeight="1">
      <c r="A34" s="110" t="s">
        <v>19</v>
      </c>
      <c r="B34" s="111"/>
      <c r="C34" s="86">
        <v>170189740</v>
      </c>
      <c r="D34" s="143"/>
      <c r="E34" s="32">
        <f t="shared" si="2"/>
        <v>97.49824528383527</v>
      </c>
      <c r="F34" s="100" t="s">
        <v>20</v>
      </c>
      <c r="G34" s="101"/>
      <c r="H34" s="102"/>
      <c r="I34" s="86">
        <v>49576812</v>
      </c>
      <c r="J34" s="87"/>
      <c r="K34" s="32">
        <f>IF(I$46&gt;0,(I34/I$46)*100,0)</f>
        <v>28.401548628998363</v>
      </c>
    </row>
    <row r="35" spans="1:11" ht="15" customHeight="1">
      <c r="A35" s="110" t="s">
        <v>21</v>
      </c>
      <c r="B35" s="111"/>
      <c r="C35" s="86">
        <v>4366981</v>
      </c>
      <c r="D35" s="143"/>
      <c r="E35" s="32">
        <f>IF(C$33&gt;0,(C35/C$33)*100,0)</f>
        <v>2.5017547161647244</v>
      </c>
      <c r="F35" s="100" t="s">
        <v>41</v>
      </c>
      <c r="G35" s="101"/>
      <c r="H35" s="102"/>
      <c r="I35" s="86">
        <v>4607059</v>
      </c>
      <c r="J35" s="87"/>
      <c r="K35" s="32">
        <f>IF(I$46&gt;0,(I35/I$46)*100,0)</f>
        <v>2.63929052608636</v>
      </c>
    </row>
    <row r="36" spans="1:11" ht="15" customHeight="1">
      <c r="A36" s="110"/>
      <c r="B36" s="111"/>
      <c r="C36" s="86"/>
      <c r="D36" s="143"/>
      <c r="E36" s="32"/>
      <c r="F36" s="100"/>
      <c r="G36" s="101"/>
      <c r="H36" s="102"/>
      <c r="I36" s="86"/>
      <c r="J36" s="87"/>
      <c r="K36" s="32"/>
    </row>
    <row r="37" spans="1:11" ht="15" customHeight="1">
      <c r="A37" s="110"/>
      <c r="B37" s="111"/>
      <c r="C37" s="86"/>
      <c r="D37" s="143"/>
      <c r="E37" s="32"/>
      <c r="F37" s="32"/>
      <c r="G37" s="110"/>
      <c r="H37" s="111"/>
      <c r="I37" s="86"/>
      <c r="J37" s="87"/>
      <c r="K37" s="32"/>
    </row>
    <row r="38" spans="1:11" ht="15" customHeight="1">
      <c r="A38" s="110"/>
      <c r="B38" s="111"/>
      <c r="C38" s="86"/>
      <c r="D38" s="143"/>
      <c r="E38" s="32"/>
      <c r="F38" s="32"/>
      <c r="G38" s="110"/>
      <c r="H38" s="111"/>
      <c r="I38" s="86"/>
      <c r="J38" s="87"/>
      <c r="K38" s="32"/>
    </row>
    <row r="39" spans="1:11" ht="15" customHeight="1">
      <c r="A39" s="33"/>
      <c r="B39" s="11"/>
      <c r="C39" s="29"/>
      <c r="D39" s="56"/>
      <c r="E39" s="32"/>
      <c r="F39" s="32"/>
      <c r="G39" s="33"/>
      <c r="H39" s="11"/>
      <c r="I39" s="29"/>
      <c r="J39" s="51"/>
      <c r="K39" s="32"/>
    </row>
    <row r="40" spans="1:11" ht="15" customHeight="1">
      <c r="A40" s="110"/>
      <c r="B40" s="111"/>
      <c r="C40" s="29"/>
      <c r="D40" s="34"/>
      <c r="E40" s="31">
        <f t="shared" si="2"/>
        <v>0</v>
      </c>
      <c r="F40" s="144" t="s">
        <v>22</v>
      </c>
      <c r="G40" s="145"/>
      <c r="H40" s="146"/>
      <c r="I40" s="90">
        <f>SUM(I41:I45)</f>
        <v>120372850</v>
      </c>
      <c r="J40" s="91"/>
      <c r="K40" s="31">
        <f>IF(I$46&gt;0,(I40/I$46)*100,0)</f>
        <v>68.95916084491527</v>
      </c>
    </row>
    <row r="41" spans="1:11" ht="15" customHeight="1">
      <c r="A41" s="110"/>
      <c r="B41" s="111"/>
      <c r="C41" s="29"/>
      <c r="D41" s="34"/>
      <c r="E41" s="32">
        <f t="shared" si="2"/>
        <v>0</v>
      </c>
      <c r="F41" s="100" t="s">
        <v>54</v>
      </c>
      <c r="G41" s="101"/>
      <c r="H41" s="102"/>
      <c r="I41" s="86">
        <v>120372850</v>
      </c>
      <c r="J41" s="87"/>
      <c r="K41" s="32">
        <f>IF(I$46&gt;0,(I41/I$46)*100,0)</f>
        <v>68.95916084491527</v>
      </c>
    </row>
    <row r="42" spans="1:11" ht="15" customHeight="1">
      <c r="A42" s="33"/>
      <c r="B42" s="11"/>
      <c r="C42" s="29"/>
      <c r="D42" s="34"/>
      <c r="E42" s="32"/>
      <c r="F42" s="100"/>
      <c r="G42" s="101"/>
      <c r="H42" s="102"/>
      <c r="I42" s="86"/>
      <c r="J42" s="87"/>
      <c r="K42" s="32"/>
    </row>
    <row r="43" spans="1:11" ht="15" customHeight="1">
      <c r="A43" s="33"/>
      <c r="B43" s="11"/>
      <c r="C43" s="29"/>
      <c r="D43" s="34"/>
      <c r="E43" s="32"/>
      <c r="F43" s="58"/>
      <c r="G43" s="59"/>
      <c r="H43" s="60"/>
      <c r="I43" s="29"/>
      <c r="J43" s="51"/>
      <c r="K43" s="32"/>
    </row>
    <row r="44" spans="1:11" ht="15" customHeight="1">
      <c r="A44" s="110"/>
      <c r="B44" s="111"/>
      <c r="C44" s="29"/>
      <c r="D44" s="34"/>
      <c r="E44" s="32">
        <f>IF(C$33&gt;0,(C44/C$33)*100,0)</f>
        <v>0</v>
      </c>
      <c r="F44" s="149"/>
      <c r="G44" s="150"/>
      <c r="H44" s="151"/>
      <c r="I44" s="86"/>
      <c r="J44" s="87"/>
      <c r="K44" s="32"/>
    </row>
    <row r="45" spans="1:11" ht="15" customHeight="1">
      <c r="A45" s="33"/>
      <c r="B45" s="11"/>
      <c r="C45" s="29"/>
      <c r="D45" s="34"/>
      <c r="E45" s="32"/>
      <c r="F45" s="100"/>
      <c r="G45" s="101"/>
      <c r="H45" s="102"/>
      <c r="I45" s="86"/>
      <c r="J45" s="87"/>
      <c r="K45" s="32"/>
    </row>
    <row r="46" spans="1:12" ht="15" customHeight="1" thickBot="1">
      <c r="A46" s="98" t="s">
        <v>23</v>
      </c>
      <c r="B46" s="154"/>
      <c r="C46" s="155">
        <f>SUM(C34:D45)</f>
        <v>174556721</v>
      </c>
      <c r="D46" s="156"/>
      <c r="E46" s="4">
        <f>IF(C$33&gt;0,(C46/C$33)*100,0)</f>
        <v>100</v>
      </c>
      <c r="F46" s="97" t="s">
        <v>52</v>
      </c>
      <c r="G46" s="98"/>
      <c r="H46" s="99"/>
      <c r="I46" s="103">
        <f>I33+I40</f>
        <v>174556721</v>
      </c>
      <c r="J46" s="104"/>
      <c r="K46" s="4">
        <f>IF(I$46&gt;0,(I46/I$46)*100,0)</f>
        <v>100</v>
      </c>
      <c r="L46" s="39"/>
    </row>
    <row r="47" spans="1:11" s="5" customFormat="1" ht="15" customHeight="1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</row>
    <row r="48" spans="2:11" ht="16.5" customHeigh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2:11" ht="16.5" customHeigh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</sheetData>
  <sheetProtection/>
  <mergeCells count="145">
    <mergeCell ref="J11:K11"/>
    <mergeCell ref="J8:K8"/>
    <mergeCell ref="J9:K9"/>
    <mergeCell ref="D10:E10"/>
    <mergeCell ref="F10:G10"/>
    <mergeCell ref="H10:I10"/>
    <mergeCell ref="F8:G8"/>
    <mergeCell ref="D9:E9"/>
    <mergeCell ref="D11:E11"/>
    <mergeCell ref="J10:K10"/>
    <mergeCell ref="H8:I8"/>
    <mergeCell ref="H13:I13"/>
    <mergeCell ref="F9:G9"/>
    <mergeCell ref="F11:G11"/>
    <mergeCell ref="H11:I11"/>
    <mergeCell ref="H9:I9"/>
    <mergeCell ref="F12:G12"/>
    <mergeCell ref="H12:I12"/>
    <mergeCell ref="B49:K49"/>
    <mergeCell ref="A46:B46"/>
    <mergeCell ref="C46:D46"/>
    <mergeCell ref="G37:H37"/>
    <mergeCell ref="A40:B40"/>
    <mergeCell ref="A41:B41"/>
    <mergeCell ref="A47:K47"/>
    <mergeCell ref="I37:J37"/>
    <mergeCell ref="A38:B38"/>
    <mergeCell ref="G38:H38"/>
    <mergeCell ref="B48:K48"/>
    <mergeCell ref="J13:K13"/>
    <mergeCell ref="D13:E13"/>
    <mergeCell ref="A35:B35"/>
    <mergeCell ref="C35:D35"/>
    <mergeCell ref="F35:H35"/>
    <mergeCell ref="F13:G13"/>
    <mergeCell ref="A34:B34"/>
    <mergeCell ref="I34:J34"/>
    <mergeCell ref="A33:B33"/>
    <mergeCell ref="F40:H40"/>
    <mergeCell ref="C33:D33"/>
    <mergeCell ref="A37:B37"/>
    <mergeCell ref="F44:H44"/>
    <mergeCell ref="F45:H45"/>
    <mergeCell ref="C34:D34"/>
    <mergeCell ref="C36:D36"/>
    <mergeCell ref="I32:J32"/>
    <mergeCell ref="A23:C23"/>
    <mergeCell ref="D23:E23"/>
    <mergeCell ref="I45:J45"/>
    <mergeCell ref="A44:B44"/>
    <mergeCell ref="C38:D38"/>
    <mergeCell ref="C37:D37"/>
    <mergeCell ref="I41:J41"/>
    <mergeCell ref="I40:J40"/>
    <mergeCell ref="F41:H41"/>
    <mergeCell ref="D20:E20"/>
    <mergeCell ref="H20:I20"/>
    <mergeCell ref="A22:C22"/>
    <mergeCell ref="D22:E22"/>
    <mergeCell ref="J20:K20"/>
    <mergeCell ref="A32:B32"/>
    <mergeCell ref="C32:D32"/>
    <mergeCell ref="B29:K29"/>
    <mergeCell ref="B30:K30"/>
    <mergeCell ref="C31:H31"/>
    <mergeCell ref="A18:C18"/>
    <mergeCell ref="D18:E18"/>
    <mergeCell ref="F18:G18"/>
    <mergeCell ref="H18:I18"/>
    <mergeCell ref="F23:G23"/>
    <mergeCell ref="J19:K19"/>
    <mergeCell ref="A21:C21"/>
    <mergeCell ref="D21:E21"/>
    <mergeCell ref="F21:G21"/>
    <mergeCell ref="H21:I21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H5:I5"/>
    <mergeCell ref="J5:K5"/>
    <mergeCell ref="B1:K1"/>
    <mergeCell ref="B2:K2"/>
    <mergeCell ref="C3:H3"/>
    <mergeCell ref="I3:K3"/>
    <mergeCell ref="J16:K16"/>
    <mergeCell ref="A24:K24"/>
    <mergeCell ref="A4:C5"/>
    <mergeCell ref="D4:E5"/>
    <mergeCell ref="D14:E14"/>
    <mergeCell ref="B10:C10"/>
    <mergeCell ref="D12:E12"/>
    <mergeCell ref="D8:E8"/>
    <mergeCell ref="F4:G5"/>
    <mergeCell ref="H4:K4"/>
    <mergeCell ref="B16:C16"/>
    <mergeCell ref="H14:I14"/>
    <mergeCell ref="A36:B36"/>
    <mergeCell ref="F32:H32"/>
    <mergeCell ref="A15:C15"/>
    <mergeCell ref="B19:C19"/>
    <mergeCell ref="I36:J36"/>
    <mergeCell ref="J18:K18"/>
    <mergeCell ref="J17:K17"/>
    <mergeCell ref="D16:E16"/>
    <mergeCell ref="F46:H46"/>
    <mergeCell ref="F34:H34"/>
    <mergeCell ref="F36:H36"/>
    <mergeCell ref="H23:I23"/>
    <mergeCell ref="F33:H33"/>
    <mergeCell ref="I44:J44"/>
    <mergeCell ref="I38:J38"/>
    <mergeCell ref="I46:J46"/>
    <mergeCell ref="F42:H42"/>
    <mergeCell ref="I42:J42"/>
    <mergeCell ref="J12:K12"/>
    <mergeCell ref="J14:K14"/>
    <mergeCell ref="F14:G14"/>
    <mergeCell ref="J15:K15"/>
    <mergeCell ref="F15:G15"/>
    <mergeCell ref="H15:I15"/>
    <mergeCell ref="D15:E15"/>
    <mergeCell ref="D19:E19"/>
    <mergeCell ref="F19:G19"/>
    <mergeCell ref="F16:G16"/>
    <mergeCell ref="F17:G17"/>
    <mergeCell ref="H16:I16"/>
    <mergeCell ref="D17:E17"/>
    <mergeCell ref="H17:I17"/>
    <mergeCell ref="J23:K23"/>
    <mergeCell ref="J21:K21"/>
    <mergeCell ref="H19:I19"/>
    <mergeCell ref="I35:J35"/>
    <mergeCell ref="I33:J33"/>
    <mergeCell ref="F20:G20"/>
    <mergeCell ref="J22:K22"/>
    <mergeCell ref="F22:G22"/>
    <mergeCell ref="H22:I22"/>
    <mergeCell ref="I31:K3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林聖偉</cp:lastModifiedBy>
  <cp:lastPrinted>2020-04-14T01:40:31Z</cp:lastPrinted>
  <dcterms:created xsi:type="dcterms:W3CDTF">2011-04-19T02:39:36Z</dcterms:created>
  <dcterms:modified xsi:type="dcterms:W3CDTF">2020-04-16T01:37:20Z</dcterms:modified>
  <cp:category/>
  <cp:version/>
  <cp:contentType/>
  <cp:contentStatus/>
</cp:coreProperties>
</file>