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1勞退新制" sheetId="1" r:id="rId1"/>
  </sheets>
  <definedNames>
    <definedName name="_xlnm.Print_Area" localSheetId="0">'11勞退新制'!$A$1:$J$39</definedName>
  </definedNames>
  <calcPr fullCalcOnLoad="1"/>
</workbook>
</file>

<file path=xl/sharedStrings.xml><?xml version="1.0" encoding="utf-8"?>
<sst xmlns="http://schemas.openxmlformats.org/spreadsheetml/2006/main" count="49" uniqueCount="48">
  <si>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</si>
  <si>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 　　計</t>
  </si>
  <si>
    <t>累積餘絀</t>
  </si>
  <si>
    <t>基金</t>
  </si>
  <si>
    <t>淨值</t>
  </si>
  <si>
    <t>其他資產</t>
  </si>
  <si>
    <t>-</t>
  </si>
  <si>
    <t>無形資產</t>
  </si>
  <si>
    <t>貸墊款及準備金</t>
  </si>
  <si>
    <t>-</t>
  </si>
  <si>
    <t>其他負債</t>
  </si>
  <si>
    <t>投資、長期應收款、</t>
  </si>
  <si>
    <t>-</t>
  </si>
  <si>
    <t>流動負債</t>
  </si>
  <si>
    <t>流動資產</t>
  </si>
  <si>
    <t>-</t>
  </si>
  <si>
    <r>
      <t>負　</t>
    </r>
    <r>
      <rPr>
        <b/>
        <sz val="10"/>
        <color indexed="8"/>
        <rFont val="細明體"/>
        <family val="3"/>
      </rPr>
      <t>債</t>
    </r>
  </si>
  <si>
    <t>資 　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</si>
  <si>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</si>
  <si>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</si>
  <si>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</si>
  <si>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</si>
  <si>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</si>
  <si>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</si>
  <si>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</si>
  <si>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</si>
  <si>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</si>
  <si>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投資業務成本</t>
  </si>
  <si>
    <t xml:space="preserve">  總支出</t>
  </si>
  <si>
    <t>滯納金收入</t>
  </si>
  <si>
    <t>雜項業務收入</t>
  </si>
  <si>
    <t>其他利息收入</t>
  </si>
  <si>
    <t>存款利息收入</t>
  </si>
  <si>
    <t>手續費收入</t>
  </si>
  <si>
    <t>投資業務收入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</si>
  <si>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</si>
  <si>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</si>
  <si>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</si>
  <si>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</si>
  <si>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</si>
  <si>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</si>
  <si>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</si>
  <si>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</si>
  <si>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勞工退休基金（新制）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</si>
  <si>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</si>
  <si>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</si>
  <si>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兌換短絀</t>
  </si>
  <si>
    <r>
      <t>註：信託代理與保證資產</t>
    </r>
    <r>
      <rPr>
        <sz val="10"/>
        <rFont val="標楷體"/>
        <family val="4"/>
      </rPr>
      <t>（</t>
    </r>
    <r>
      <rPr>
        <sz val="10"/>
        <rFont val="新細明體"/>
        <family val="1"/>
      </rPr>
      <t>負債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1,215,744,507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</si>
</sst>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  &quot;* #,##0.00_);_(* &quot;&quot;_);_(@_)"/>
    <numFmt numFmtId="179" formatCode="_-* #,##0.00_-;\-\ #,##0.00_-;_-* &quot;-&quot;??_-;_-@_-"/>
    <numFmt numFmtId="180" formatCode="_(* #,##0.0_);_(&quot;  &quot;* #,##0.0_);_(* &quot;&quot;_);_(@_)"/>
    <numFmt numFmtId="181" formatCode="_(* #,##0_);_(&quot;－&quot;* #,##0_);_(* &quot;&quot;_);_(@_)"/>
    <numFmt numFmtId="182" formatCode="_-* #,##0.0_-;\-\ #,##0.0_-;_-* &quot;-&quot;??_-;_-@_-"/>
    <numFmt numFmtId="183" formatCode="_-* #,##0_-;\-\ #,##0_-;_-* &quot;-&quot;??_-;_-@_-"/>
    <numFmt numFmtId="184" formatCode="#,##0.0_ "/>
  </numFmts>
  <fonts count="5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3" fontId="0" fillId="0" borderId="0" xfId="34" applyFont="1" applyFill="1" applyBorder="1" applyAlignment="1">
      <alignment vertical="center"/>
    </xf>
    <xf numFmtId="43" fontId="0" fillId="0" borderId="0" xfId="34" applyFont="1" applyBorder="1" applyAlignment="1">
      <alignment vertical="center"/>
    </xf>
    <xf numFmtId="43" fontId="0" fillId="0" borderId="0" xfId="34" applyFont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distributed" vertical="center" indent="1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43" fontId="0" fillId="0" borderId="0" xfId="34" applyFont="1" applyFill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left" vertical="center"/>
      <protection locked="0"/>
    </xf>
    <xf numFmtId="176" fontId="9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176" fontId="6" fillId="0" borderId="12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right" vertical="center" indent="1" readingOrder="2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9" fillId="0" borderId="12" xfId="0" applyNumberFormat="1" applyFont="1" applyBorder="1" applyAlignment="1" applyProtection="1">
      <alignment horizontal="right" vertical="center"/>
      <protection/>
    </xf>
    <xf numFmtId="183" fontId="6" fillId="0" borderId="10" xfId="0" applyNumberFormat="1" applyFont="1" applyBorder="1" applyAlignment="1" applyProtection="1">
      <alignment horizontal="right" vertical="center"/>
      <protection/>
    </xf>
    <xf numFmtId="183" fontId="6" fillId="0" borderId="11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2" xfId="0" applyNumberFormat="1" applyFont="1" applyBorder="1" applyAlignment="1" applyProtection="1">
      <alignment horizontal="center" vertical="center"/>
      <protection/>
    </xf>
    <xf numFmtId="179" fontId="9" fillId="0" borderId="13" xfId="0" applyNumberFormat="1" applyFont="1" applyBorder="1" applyAlignment="1" applyProtection="1">
      <alignment horizontal="center" vertical="center"/>
      <protection/>
    </xf>
    <xf numFmtId="180" fontId="9" fillId="0" borderId="12" xfId="0" applyNumberFormat="1" applyFont="1" applyBorder="1" applyAlignment="1" applyProtection="1">
      <alignment horizontal="right" vertical="center" indent="1" readingOrder="2"/>
      <protection/>
    </xf>
    <xf numFmtId="180" fontId="9" fillId="0" borderId="0" xfId="0" applyNumberFormat="1" applyFont="1" applyBorder="1" applyAlignment="1" applyProtection="1">
      <alignment horizontal="right" vertical="center" indent="1" readingOrder="2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83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6" fillId="0" borderId="12" xfId="0" applyNumberFormat="1" applyFont="1" applyBorder="1" applyAlignment="1" applyProtection="1">
      <alignment horizontal="right" vertical="center"/>
      <protection/>
    </xf>
    <xf numFmtId="183" fontId="6" fillId="0" borderId="13" xfId="0" applyNumberFormat="1" applyFont="1" applyBorder="1" applyAlignment="1" applyProtection="1">
      <alignment horizontal="right" vertical="center"/>
      <protection/>
    </xf>
    <xf numFmtId="180" fontId="6" fillId="0" borderId="16" xfId="0" applyNumberFormat="1" applyFont="1" applyBorder="1" applyAlignment="1" applyProtection="1">
      <alignment horizontal="right" vertical="center" indent="1" readingOrder="2"/>
      <protection/>
    </xf>
    <xf numFmtId="180" fontId="6" fillId="0" borderId="17" xfId="0" applyNumberFormat="1" applyFont="1" applyBorder="1" applyAlignment="1" applyProtection="1">
      <alignment horizontal="right" vertical="center" indent="1" readingOrder="2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181" fontId="6" fillId="0" borderId="18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81" fontId="6" fillId="0" borderId="16" xfId="0" applyNumberFormat="1" applyFont="1" applyBorder="1" applyAlignment="1" applyProtection="1">
      <alignment horizontal="center" vertical="center"/>
      <protection locked="0"/>
    </xf>
    <xf numFmtId="181" fontId="6" fillId="0" borderId="19" xfId="0" applyNumberFormat="1" applyFont="1" applyBorder="1" applyAlignment="1" applyProtection="1">
      <alignment horizontal="center" vertical="center"/>
      <protection locked="0"/>
    </xf>
    <xf numFmtId="183" fontId="6" fillId="0" borderId="16" xfId="0" applyNumberFormat="1" applyFont="1" applyBorder="1" applyAlignment="1" applyProtection="1">
      <alignment horizontal="right" vertical="center"/>
      <protection/>
    </xf>
    <xf numFmtId="183" fontId="6" fillId="0" borderId="19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 indent="1"/>
      <protection locked="0"/>
    </xf>
    <xf numFmtId="0" fontId="7" fillId="0" borderId="13" xfId="0" applyFont="1" applyBorder="1" applyAlignment="1" applyProtection="1">
      <alignment horizontal="distributed" vertical="center" indent="1"/>
      <protection locked="0"/>
    </xf>
    <xf numFmtId="181" fontId="6" fillId="0" borderId="12" xfId="0" applyNumberFormat="1" applyFont="1" applyBorder="1" applyAlignment="1" applyProtection="1">
      <alignment horizontal="center" vertical="center"/>
      <protection/>
    </xf>
    <xf numFmtId="181" fontId="6" fillId="0" borderId="13" xfId="0" applyNumberFormat="1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center" vertical="center"/>
      <protection locked="0"/>
    </xf>
    <xf numFmtId="181" fontId="9" fillId="0" borderId="0" xfId="0" applyNumberFormat="1" applyFont="1" applyBorder="1" applyAlignment="1" applyProtection="1">
      <alignment horizontal="center" vertical="center"/>
      <protection locked="0"/>
    </xf>
    <xf numFmtId="181" fontId="9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 quotePrefix="1">
      <alignment horizontal="left" vertical="center"/>
      <protection locked="0"/>
    </xf>
    <xf numFmtId="176" fontId="9" fillId="0" borderId="12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 indent="1"/>
      <protection/>
    </xf>
    <xf numFmtId="0" fontId="7" fillId="0" borderId="19" xfId="0" applyFont="1" applyBorder="1" applyAlignment="1" applyProtection="1">
      <alignment horizontal="distributed" vertical="center" indent="1"/>
      <protection/>
    </xf>
    <xf numFmtId="180" fontId="6" fillId="0" borderId="12" xfId="0" applyNumberFormat="1" applyFont="1" applyBorder="1" applyAlignment="1" applyProtection="1">
      <alignment horizontal="right" vertical="center" indent="1" readingOrder="2"/>
      <protection/>
    </xf>
    <xf numFmtId="180" fontId="6" fillId="0" borderId="0" xfId="0" applyNumberFormat="1" applyFont="1" applyBorder="1" applyAlignment="1" applyProtection="1">
      <alignment horizontal="right" vertical="center" indent="1" readingOrder="2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181" fontId="6" fillId="0" borderId="16" xfId="0" applyNumberFormat="1" applyFont="1" applyBorder="1" applyAlignment="1" applyProtection="1">
      <alignment horizontal="center" vertical="center"/>
      <protection/>
    </xf>
    <xf numFmtId="181" fontId="6" fillId="0" borderId="19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181" fontId="6" fillId="0" borderId="17" xfId="0" applyNumberFormat="1" applyFont="1" applyBorder="1" applyAlignment="1" applyProtection="1">
      <alignment horizontal="center" vertical="center"/>
      <protection/>
    </xf>
    <xf numFmtId="181" fontId="6" fillId="0" borderId="12" xfId="0" applyNumberFormat="1" applyFont="1" applyBorder="1" applyAlignment="1" applyProtection="1">
      <alignment horizontal="center" vertical="center"/>
      <protection locked="0"/>
    </xf>
    <xf numFmtId="181" fontId="6" fillId="0" borderId="13" xfId="0" applyNumberFormat="1" applyFont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right" vertical="center" indent="1" readingOrder="2"/>
      <protection/>
    </xf>
    <xf numFmtId="180" fontId="6" fillId="0" borderId="18" xfId="0" applyNumberFormat="1" applyFont="1" applyBorder="1" applyAlignment="1" applyProtection="1">
      <alignment horizontal="right" vertical="center" indent="1" readingOrder="2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righ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1" zoomScaleNormal="81" zoomScalePageLayoutView="0" workbookViewId="0" topLeftCell="A22">
      <selection activeCell="D21" sqref="D1:D16384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3.25390625" style="0" customWidth="1"/>
    <col min="4" max="4" width="3.50390625" style="0" customWidth="1"/>
    <col min="5" max="5" width="3.00390625" style="0" customWidth="1"/>
    <col min="6" max="6" width="13.25390625" style="0" customWidth="1"/>
    <col min="7" max="7" width="5.125" style="0" customWidth="1"/>
    <col min="8" max="8" width="12.50390625" style="0" customWidth="1"/>
    <col min="9" max="9" width="4.25390625" style="0" customWidth="1"/>
    <col min="10" max="10" width="8.50390625" style="0" customWidth="1"/>
    <col min="14" max="14" width="24.625" style="0" bestFit="1" customWidth="1"/>
  </cols>
  <sheetData>
    <row r="1" spans="1:10" ht="27.75" customHeight="1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7.75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2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2:10" ht="16.5" customHeight="1" thickBot="1">
      <c r="B4" s="105" t="s">
        <v>44</v>
      </c>
      <c r="C4" s="105"/>
      <c r="D4" s="105"/>
      <c r="E4" s="105"/>
      <c r="F4" s="105"/>
      <c r="G4" s="105"/>
      <c r="H4" s="106" t="s">
        <v>24</v>
      </c>
      <c r="I4" s="106"/>
      <c r="J4" s="106"/>
    </row>
    <row r="5" spans="1:10" ht="18" customHeight="1">
      <c r="A5" s="107" t="s">
        <v>41</v>
      </c>
      <c r="B5" s="92"/>
      <c r="C5" s="91" t="s">
        <v>40</v>
      </c>
      <c r="D5" s="92"/>
      <c r="E5" s="91" t="s">
        <v>39</v>
      </c>
      <c r="F5" s="92"/>
      <c r="G5" s="87" t="s">
        <v>38</v>
      </c>
      <c r="H5" s="88"/>
      <c r="I5" s="88"/>
      <c r="J5" s="88"/>
    </row>
    <row r="6" spans="1:10" ht="18" customHeight="1">
      <c r="A6" s="108"/>
      <c r="B6" s="94"/>
      <c r="C6" s="93"/>
      <c r="D6" s="94"/>
      <c r="E6" s="93"/>
      <c r="F6" s="94"/>
      <c r="G6" s="95" t="s">
        <v>37</v>
      </c>
      <c r="H6" s="96"/>
      <c r="I6" s="95" t="s">
        <v>36</v>
      </c>
      <c r="J6" s="97"/>
    </row>
    <row r="7" spans="1:10" ht="18" customHeight="1">
      <c r="A7" s="56" t="s">
        <v>35</v>
      </c>
      <c r="B7" s="57"/>
      <c r="C7" s="58">
        <f>SUM(C8:D13)</f>
        <v>12293190617</v>
      </c>
      <c r="D7" s="59"/>
      <c r="E7" s="58">
        <f>SUM(E8:F13)</f>
        <v>52121207000</v>
      </c>
      <c r="F7" s="59"/>
      <c r="G7" s="60">
        <f aca="true" t="shared" si="0" ref="G7:G13">C7-E7</f>
        <v>-39828016383</v>
      </c>
      <c r="H7" s="61"/>
      <c r="I7" s="47">
        <f>IF(E7=0,0,(G7/E7)*100)</f>
        <v>-76.4142249871535</v>
      </c>
      <c r="J7" s="48"/>
    </row>
    <row r="8" spans="1:10" s="24" customFormat="1" ht="18" customHeight="1">
      <c r="A8" s="31" t="s">
        <v>34</v>
      </c>
      <c r="B8" s="32"/>
      <c r="C8" s="33">
        <v>9310540053</v>
      </c>
      <c r="D8" s="34"/>
      <c r="E8" s="33">
        <v>50927267000</v>
      </c>
      <c r="F8" s="34"/>
      <c r="G8" s="43">
        <f t="shared" si="0"/>
        <v>-41616726947</v>
      </c>
      <c r="H8" s="44"/>
      <c r="I8" s="39">
        <f>IF(E8=0,0,(G8/E8)*100)</f>
        <v>-81.71796642258458</v>
      </c>
      <c r="J8" s="40"/>
    </row>
    <row r="9" spans="1:10" s="24" customFormat="1" ht="18" customHeight="1">
      <c r="A9" s="31" t="s">
        <v>33</v>
      </c>
      <c r="B9" s="32"/>
      <c r="C9" s="33">
        <v>42097365</v>
      </c>
      <c r="D9" s="34"/>
      <c r="E9" s="33">
        <v>0</v>
      </c>
      <c r="F9" s="34"/>
      <c r="G9" s="43">
        <f t="shared" si="0"/>
        <v>42097365</v>
      </c>
      <c r="H9" s="44"/>
      <c r="I9" s="39">
        <f>IF(E9=0,0,(G9/E9)*100)</f>
        <v>0</v>
      </c>
      <c r="J9" s="40"/>
    </row>
    <row r="10" spans="1:10" s="24" customFormat="1" ht="18" customHeight="1">
      <c r="A10" s="31" t="s">
        <v>32</v>
      </c>
      <c r="B10" s="32"/>
      <c r="C10" s="33">
        <v>2474292176</v>
      </c>
      <c r="D10" s="34"/>
      <c r="E10" s="33">
        <v>791958000</v>
      </c>
      <c r="F10" s="34"/>
      <c r="G10" s="43">
        <f t="shared" si="0"/>
        <v>1682334176</v>
      </c>
      <c r="H10" s="44"/>
      <c r="I10" s="39">
        <f>IF(E10=0,0,(G10/E10)*100)</f>
        <v>212.42719639172782</v>
      </c>
      <c r="J10" s="40"/>
    </row>
    <row r="11" spans="1:10" s="24" customFormat="1" ht="18" customHeight="1">
      <c r="A11" s="31" t="s">
        <v>31</v>
      </c>
      <c r="B11" s="32"/>
      <c r="C11" s="33">
        <v>5238</v>
      </c>
      <c r="D11" s="34"/>
      <c r="E11" s="35"/>
      <c r="F11" s="36"/>
      <c r="G11" s="43">
        <f t="shared" si="0"/>
        <v>5238</v>
      </c>
      <c r="H11" s="44"/>
      <c r="I11" s="39"/>
      <c r="J11" s="40"/>
    </row>
    <row r="12" spans="1:10" s="24" customFormat="1" ht="18" customHeight="1">
      <c r="A12" s="31" t="s">
        <v>30</v>
      </c>
      <c r="B12" s="32"/>
      <c r="C12" s="33">
        <v>32360689</v>
      </c>
      <c r="D12" s="34"/>
      <c r="E12" s="35"/>
      <c r="F12" s="36"/>
      <c r="G12" s="43">
        <f t="shared" si="0"/>
        <v>32360689</v>
      </c>
      <c r="H12" s="44"/>
      <c r="I12" s="39"/>
      <c r="J12" s="40"/>
    </row>
    <row r="13" spans="1:10" s="24" customFormat="1" ht="18" customHeight="1">
      <c r="A13" s="31" t="s">
        <v>29</v>
      </c>
      <c r="B13" s="32"/>
      <c r="C13" s="33">
        <v>433895096</v>
      </c>
      <c r="D13" s="34"/>
      <c r="E13" s="33">
        <v>401982000</v>
      </c>
      <c r="F13" s="34"/>
      <c r="G13" s="43">
        <f t="shared" si="0"/>
        <v>31913096</v>
      </c>
      <c r="H13" s="44"/>
      <c r="I13" s="39">
        <f>IF(E13=0,0,(G13/E13)*100)</f>
        <v>7.9389365692991225</v>
      </c>
      <c r="J13" s="40"/>
    </row>
    <row r="14" spans="1:10" s="25" customFormat="1" ht="18" customHeight="1">
      <c r="A14" s="111" t="s">
        <v>28</v>
      </c>
      <c r="B14" s="112"/>
      <c r="C14" s="99">
        <f>SUM(C15:D18)</f>
        <v>104701199954</v>
      </c>
      <c r="D14" s="100"/>
      <c r="E14" s="99">
        <f>SUM(E15:F18)</f>
        <v>28612000</v>
      </c>
      <c r="F14" s="100"/>
      <c r="G14" s="45">
        <f>SUM(G15:H18)</f>
        <v>104672587954</v>
      </c>
      <c r="H14" s="46"/>
      <c r="I14" s="85">
        <f>IF(E14=0,0,(G14/E14)*100)</f>
        <v>365834.5727457011</v>
      </c>
      <c r="J14" s="86"/>
    </row>
    <row r="15" spans="1:10" s="24" customFormat="1" ht="18" customHeight="1">
      <c r="A15" s="31" t="s">
        <v>27</v>
      </c>
      <c r="B15" s="32"/>
      <c r="C15" s="33">
        <v>80064344433</v>
      </c>
      <c r="D15" s="34"/>
      <c r="E15" s="33">
        <v>28612000</v>
      </c>
      <c r="F15" s="34"/>
      <c r="G15" s="43">
        <f>C15-E15</f>
        <v>80035732433</v>
      </c>
      <c r="H15" s="44"/>
      <c r="I15" s="39">
        <f>IF(E15=0,0,(G15/E15)*100)</f>
        <v>279727.8499685447</v>
      </c>
      <c r="J15" s="40"/>
    </row>
    <row r="16" spans="1:10" s="24" customFormat="1" ht="18" customHeight="1">
      <c r="A16" s="31" t="s">
        <v>46</v>
      </c>
      <c r="B16" s="32"/>
      <c r="C16" s="33">
        <v>24636855521</v>
      </c>
      <c r="D16" s="34"/>
      <c r="E16" s="35"/>
      <c r="F16" s="36"/>
      <c r="G16" s="43">
        <f>C16-E16</f>
        <v>24636855521</v>
      </c>
      <c r="H16" s="44"/>
      <c r="I16" s="39"/>
      <c r="J16" s="40"/>
    </row>
    <row r="17" spans="1:10" s="24" customFormat="1" ht="18" customHeight="1">
      <c r="A17" s="31"/>
      <c r="B17" s="32"/>
      <c r="C17" s="35"/>
      <c r="D17" s="36"/>
      <c r="E17" s="35"/>
      <c r="F17" s="36"/>
      <c r="G17" s="41"/>
      <c r="H17" s="42"/>
      <c r="I17" s="39"/>
      <c r="J17" s="40"/>
    </row>
    <row r="18" spans="1:10" s="24" customFormat="1" ht="18" customHeight="1">
      <c r="A18" s="31"/>
      <c r="B18" s="32"/>
      <c r="C18" s="35"/>
      <c r="D18" s="36"/>
      <c r="E18" s="35"/>
      <c r="F18" s="36"/>
      <c r="G18" s="37"/>
      <c r="H18" s="38"/>
      <c r="I18" s="39">
        <f>IF(E18=0,0,(G18/E18)*100)</f>
        <v>0</v>
      </c>
      <c r="J18" s="40"/>
    </row>
    <row r="19" spans="1:10" s="24" customFormat="1" ht="18" customHeight="1">
      <c r="A19" s="31"/>
      <c r="B19" s="32"/>
      <c r="C19" s="35"/>
      <c r="D19" s="36"/>
      <c r="E19" s="35"/>
      <c r="F19" s="36"/>
      <c r="G19" s="37"/>
      <c r="H19" s="38"/>
      <c r="I19" s="39">
        <f>IF(E19=0,0,(G19/E19)*100)</f>
        <v>0</v>
      </c>
      <c r="J19" s="40"/>
    </row>
    <row r="20" spans="1:10" ht="18" customHeight="1" thickBot="1">
      <c r="A20" s="113" t="s">
        <v>26</v>
      </c>
      <c r="B20" s="114"/>
      <c r="C20" s="27">
        <f>C7-C14</f>
        <v>-92408009337</v>
      </c>
      <c r="D20" s="28"/>
      <c r="E20" s="29">
        <f>E7-E14</f>
        <v>52092595000</v>
      </c>
      <c r="F20" s="30"/>
      <c r="G20" s="27">
        <f>C20-E20</f>
        <v>-144500604337</v>
      </c>
      <c r="H20" s="28"/>
      <c r="I20" s="101">
        <f>IF(E20=0,0,(G20/E20)*100)</f>
        <v>-277.3918334016572</v>
      </c>
      <c r="J20" s="102"/>
    </row>
    <row r="21" spans="1:10" ht="15.75" customHeight="1">
      <c r="A21" s="23"/>
      <c r="B21" s="22"/>
      <c r="C21" s="21"/>
      <c r="D21" s="21"/>
      <c r="E21" s="21"/>
      <c r="F21" s="21"/>
      <c r="G21" s="21"/>
      <c r="H21" s="21"/>
      <c r="I21" s="20"/>
      <c r="J21" s="20"/>
    </row>
    <row r="22" spans="1:10" ht="15.75" customHeight="1">
      <c r="A22" s="23"/>
      <c r="B22" s="22"/>
      <c r="C22" s="21"/>
      <c r="D22" s="21"/>
      <c r="E22" s="21"/>
      <c r="F22" s="21"/>
      <c r="G22" s="21"/>
      <c r="H22" s="21"/>
      <c r="I22" s="20"/>
      <c r="J22" s="20"/>
    </row>
    <row r="23" spans="1:10" ht="27.75" customHeight="1">
      <c r="A23" s="79" t="str">
        <f>A1</f>
        <v>勞工退休基金（新制）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4" ht="27.75" customHeight="1">
      <c r="A24" s="79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N24" s="5"/>
    </row>
    <row r="25" spans="1:14" ht="14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N25" s="5"/>
    </row>
    <row r="26" spans="2:14" ht="16.5" customHeight="1" thickBot="1">
      <c r="B26" s="105" t="s">
        <v>45</v>
      </c>
      <c r="C26" s="105"/>
      <c r="D26" s="105"/>
      <c r="E26" s="105"/>
      <c r="F26" s="105"/>
      <c r="G26" s="105"/>
      <c r="H26" s="106" t="s">
        <v>24</v>
      </c>
      <c r="I26" s="106"/>
      <c r="J26" s="106"/>
      <c r="N26" s="5"/>
    </row>
    <row r="27" spans="1:14" ht="24" customHeight="1">
      <c r="A27" s="19" t="s">
        <v>23</v>
      </c>
      <c r="B27" s="87" t="s">
        <v>22</v>
      </c>
      <c r="C27" s="103"/>
      <c r="D27" s="115" t="s">
        <v>21</v>
      </c>
      <c r="E27" s="116"/>
      <c r="F27" s="87" t="s">
        <v>20</v>
      </c>
      <c r="G27" s="103"/>
      <c r="H27" s="87" t="s">
        <v>19</v>
      </c>
      <c r="I27" s="88"/>
      <c r="J27" s="18" t="s">
        <v>18</v>
      </c>
      <c r="N27" s="5"/>
    </row>
    <row r="28" spans="1:14" ht="18" customHeight="1">
      <c r="A28" s="17" t="s">
        <v>17</v>
      </c>
      <c r="B28" s="89">
        <f>SUM(B29:C37)</f>
        <v>2694756814606</v>
      </c>
      <c r="C28" s="90"/>
      <c r="D28" s="81">
        <f>IF(B$28&gt;0,(B28/B$28)*100,0)</f>
        <v>100</v>
      </c>
      <c r="E28" s="82">
        <f>IF(D$6&gt;0,(D28/#REF!)*100,0)</f>
        <v>0</v>
      </c>
      <c r="F28" s="83" t="s">
        <v>16</v>
      </c>
      <c r="G28" s="84"/>
      <c r="H28" s="89">
        <f>SUM(H29:I33)</f>
        <v>146907976</v>
      </c>
      <c r="I28" s="98"/>
      <c r="J28" s="16" t="s">
        <v>15</v>
      </c>
      <c r="N28" s="5"/>
    </row>
    <row r="29" spans="1:14" ht="18" customHeight="1">
      <c r="A29" s="9" t="s">
        <v>14</v>
      </c>
      <c r="B29" s="73">
        <v>2429177089873</v>
      </c>
      <c r="C29" s="75"/>
      <c r="D29" s="66">
        <f>IF(B$28&gt;0,(B29/B$28)*100,0)</f>
        <v>90.14457544764275</v>
      </c>
      <c r="E29" s="67">
        <f>IF(D$6&gt;0,(D29/#REF!)*100,0)</f>
        <v>0</v>
      </c>
      <c r="F29" s="62" t="s">
        <v>13</v>
      </c>
      <c r="G29" s="63"/>
      <c r="H29" s="73">
        <v>124185502</v>
      </c>
      <c r="I29" s="74"/>
      <c r="J29" s="13" t="s">
        <v>12</v>
      </c>
      <c r="N29" s="5"/>
    </row>
    <row r="30" spans="1:14" ht="18" customHeight="1">
      <c r="A30" s="15" t="s">
        <v>11</v>
      </c>
      <c r="B30" s="73">
        <v>261289327644</v>
      </c>
      <c r="C30" s="75"/>
      <c r="D30" s="66">
        <f>IF(B$28&gt;0,(B30/B$28)*100,0)</f>
        <v>9.69621177791522</v>
      </c>
      <c r="E30" s="67">
        <f>IF(D$6&gt;0,(D30/#REF!)*100,0)</f>
        <v>0</v>
      </c>
      <c r="F30" s="62" t="s">
        <v>10</v>
      </c>
      <c r="G30" s="63"/>
      <c r="H30" s="73">
        <v>22722474</v>
      </c>
      <c r="I30" s="74"/>
      <c r="J30" s="13" t="s">
        <v>9</v>
      </c>
      <c r="N30" s="5"/>
    </row>
    <row r="31" spans="1:14" ht="18" customHeight="1">
      <c r="A31" s="14" t="s">
        <v>8</v>
      </c>
      <c r="B31" s="64"/>
      <c r="C31" s="65"/>
      <c r="D31" s="77"/>
      <c r="E31" s="78"/>
      <c r="F31" s="76"/>
      <c r="G31" s="63"/>
      <c r="H31" s="64"/>
      <c r="I31" s="68"/>
      <c r="J31" s="8"/>
      <c r="N31" s="5"/>
    </row>
    <row r="32" spans="1:14" ht="18" customHeight="1">
      <c r="A32" s="9" t="s">
        <v>7</v>
      </c>
      <c r="B32" s="73">
        <v>17172322</v>
      </c>
      <c r="C32" s="75"/>
      <c r="D32" s="77" t="s">
        <v>6</v>
      </c>
      <c r="E32" s="78">
        <f>IF(D$6&gt;0,(D32/#REF!)*100,0)</f>
        <v>0</v>
      </c>
      <c r="F32" s="62"/>
      <c r="G32" s="63"/>
      <c r="H32" s="64"/>
      <c r="I32" s="68"/>
      <c r="J32" s="8"/>
      <c r="N32" s="5"/>
    </row>
    <row r="33" spans="1:14" ht="18" customHeight="1">
      <c r="A33" s="9" t="s">
        <v>5</v>
      </c>
      <c r="B33" s="73">
        <v>4273224767</v>
      </c>
      <c r="C33" s="75"/>
      <c r="D33" s="66">
        <f>IF(B$28&gt;0,(B33/B$28)*100,0)</f>
        <v>0.15857552502839808</v>
      </c>
      <c r="E33" s="67">
        <f>IF(D$6&gt;0,(D33/#REF!)*100,0)</f>
        <v>0</v>
      </c>
      <c r="F33" s="62"/>
      <c r="G33" s="63"/>
      <c r="H33" s="64"/>
      <c r="I33" s="68"/>
      <c r="J33" s="8"/>
      <c r="N33" s="5"/>
    </row>
    <row r="34" spans="1:14" ht="18" customHeight="1">
      <c r="A34" s="12"/>
      <c r="B34" s="64"/>
      <c r="C34" s="65"/>
      <c r="D34" s="66"/>
      <c r="E34" s="67"/>
      <c r="F34" s="69" t="s">
        <v>4</v>
      </c>
      <c r="G34" s="70"/>
      <c r="H34" s="71">
        <f>SUM(H35:I37)</f>
        <v>2694609906630</v>
      </c>
      <c r="I34" s="72"/>
      <c r="J34" s="11">
        <f>IF(H$38&gt;0,(H34/H$38)*100,0)</f>
        <v>99.99454837723376</v>
      </c>
      <c r="N34" s="5"/>
    </row>
    <row r="35" spans="1:14" ht="18" customHeight="1">
      <c r="A35" s="9"/>
      <c r="B35" s="64"/>
      <c r="C35" s="65"/>
      <c r="D35" s="66"/>
      <c r="E35" s="67"/>
      <c r="F35" s="62" t="s">
        <v>3</v>
      </c>
      <c r="G35" s="63"/>
      <c r="H35" s="73">
        <v>2781583617849</v>
      </c>
      <c r="I35" s="74"/>
      <c r="J35" s="8">
        <f>IF(H$38&gt;0,(H35/H$38)*100,0)</f>
        <v>103.22206452071612</v>
      </c>
      <c r="N35" s="5"/>
    </row>
    <row r="36" spans="1:14" ht="18" customHeight="1">
      <c r="A36" s="9"/>
      <c r="B36" s="64"/>
      <c r="C36" s="65"/>
      <c r="D36" s="66"/>
      <c r="E36" s="67"/>
      <c r="F36" s="62" t="s">
        <v>2</v>
      </c>
      <c r="G36" s="63"/>
      <c r="H36" s="43">
        <v>-86973711219</v>
      </c>
      <c r="I36" s="44"/>
      <c r="J36" s="26">
        <f>IF(H$38&gt;0,(H36/H$38)*100,0)</f>
        <v>-3.227516143482373</v>
      </c>
      <c r="N36" s="10"/>
    </row>
    <row r="37" spans="1:14" ht="18" customHeight="1">
      <c r="A37" s="9"/>
      <c r="B37" s="64"/>
      <c r="C37" s="65"/>
      <c r="D37" s="66"/>
      <c r="E37" s="67"/>
      <c r="F37" s="62"/>
      <c r="G37" s="63"/>
      <c r="H37" s="64"/>
      <c r="I37" s="68"/>
      <c r="J37" s="8"/>
      <c r="N37" s="5"/>
    </row>
    <row r="38" spans="1:14" ht="18" customHeight="1" thickBot="1">
      <c r="A38" s="7" t="s">
        <v>1</v>
      </c>
      <c r="B38" s="49">
        <f>SUM(B29:C37)</f>
        <v>2694756814606</v>
      </c>
      <c r="C38" s="50"/>
      <c r="D38" s="51">
        <f>IF(B$28&gt;0,(B38/B$28)*100,0)</f>
        <v>100</v>
      </c>
      <c r="E38" s="52">
        <f>IF(D$6&gt;0,(D38/#REF!)*100,0)</f>
        <v>0</v>
      </c>
      <c r="F38" s="53" t="s">
        <v>0</v>
      </c>
      <c r="G38" s="54"/>
      <c r="H38" s="49">
        <f>H28+H34</f>
        <v>2694756814606</v>
      </c>
      <c r="I38" s="55"/>
      <c r="J38" s="6">
        <f>IF(H$38&gt;0,(H38/H$38)*100,0)</f>
        <v>100</v>
      </c>
      <c r="N38" s="5"/>
    </row>
    <row r="39" spans="1:15" s="1" customFormat="1" ht="15" customHeight="1">
      <c r="A39" s="109" t="s">
        <v>47</v>
      </c>
      <c r="B39" s="110"/>
      <c r="C39" s="110"/>
      <c r="D39" s="110"/>
      <c r="E39" s="110"/>
      <c r="F39" s="110"/>
      <c r="G39" s="110"/>
      <c r="H39" s="110"/>
      <c r="I39" s="110"/>
      <c r="J39" s="110"/>
      <c r="N39" s="4"/>
      <c r="O39"/>
    </row>
    <row r="40" spans="1:15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N40" s="3"/>
      <c r="O40"/>
    </row>
    <row r="41" spans="1:10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135"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B26:G26"/>
    <mergeCell ref="H26:J26"/>
    <mergeCell ref="A10:B10"/>
    <mergeCell ref="C10:D10"/>
    <mergeCell ref="E10:F10"/>
    <mergeCell ref="A39:J39"/>
    <mergeCell ref="A14:B14"/>
    <mergeCell ref="A20:B20"/>
    <mergeCell ref="D27:E27"/>
    <mergeCell ref="F27:G27"/>
    <mergeCell ref="A1:J1"/>
    <mergeCell ref="A2:J2"/>
    <mergeCell ref="A3:J3"/>
    <mergeCell ref="B4:G4"/>
    <mergeCell ref="H4:J4"/>
    <mergeCell ref="A12:B12"/>
    <mergeCell ref="C12:D12"/>
    <mergeCell ref="E12:F12"/>
    <mergeCell ref="G12:H12"/>
    <mergeCell ref="A5:B6"/>
    <mergeCell ref="C5:D6"/>
    <mergeCell ref="E5:F6"/>
    <mergeCell ref="G5:J5"/>
    <mergeCell ref="G6:H6"/>
    <mergeCell ref="I6:J6"/>
    <mergeCell ref="H28:I28"/>
    <mergeCell ref="C14:D14"/>
    <mergeCell ref="E14:F14"/>
    <mergeCell ref="I20:J20"/>
    <mergeCell ref="B27:C27"/>
    <mergeCell ref="H27:I27"/>
    <mergeCell ref="F30:G30"/>
    <mergeCell ref="H30:I30"/>
    <mergeCell ref="B30:C30"/>
    <mergeCell ref="D30:E30"/>
    <mergeCell ref="B29:C29"/>
    <mergeCell ref="D29:E29"/>
    <mergeCell ref="F29:G29"/>
    <mergeCell ref="H29:I29"/>
    <mergeCell ref="B28:C28"/>
    <mergeCell ref="I12:J12"/>
    <mergeCell ref="A23:J23"/>
    <mergeCell ref="A24:J24"/>
    <mergeCell ref="A25:J25"/>
    <mergeCell ref="D28:E28"/>
    <mergeCell ref="F28:G28"/>
    <mergeCell ref="G13:H13"/>
    <mergeCell ref="I13:J13"/>
    <mergeCell ref="I14:J14"/>
    <mergeCell ref="I17:J17"/>
    <mergeCell ref="F32:G32"/>
    <mergeCell ref="H32:I32"/>
    <mergeCell ref="B33:C33"/>
    <mergeCell ref="D33:E33"/>
    <mergeCell ref="F31:G31"/>
    <mergeCell ref="H31:I31"/>
    <mergeCell ref="B32:C32"/>
    <mergeCell ref="D32:E32"/>
    <mergeCell ref="B31:C31"/>
    <mergeCell ref="D31:E31"/>
    <mergeCell ref="B35:C35"/>
    <mergeCell ref="D35:E35"/>
    <mergeCell ref="F33:G33"/>
    <mergeCell ref="H33:I33"/>
    <mergeCell ref="B34:C34"/>
    <mergeCell ref="D34:E34"/>
    <mergeCell ref="F34:G34"/>
    <mergeCell ref="H34:I34"/>
    <mergeCell ref="F35:G35"/>
    <mergeCell ref="H35:I35"/>
    <mergeCell ref="F36:G36"/>
    <mergeCell ref="H36:I36"/>
    <mergeCell ref="B37:C37"/>
    <mergeCell ref="D37:E37"/>
    <mergeCell ref="F37:G37"/>
    <mergeCell ref="H37:I37"/>
    <mergeCell ref="B36:C36"/>
    <mergeCell ref="D36:E36"/>
    <mergeCell ref="B38:C38"/>
    <mergeCell ref="D38:E38"/>
    <mergeCell ref="F38:G38"/>
    <mergeCell ref="H38:I38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I7:J7"/>
    <mergeCell ref="G10:H10"/>
    <mergeCell ref="I11:J11"/>
    <mergeCell ref="G11:H11"/>
    <mergeCell ref="I9:J9"/>
    <mergeCell ref="A9:B9"/>
    <mergeCell ref="C9:D9"/>
    <mergeCell ref="E9:F9"/>
    <mergeCell ref="G9:H9"/>
    <mergeCell ref="I10:J10"/>
    <mergeCell ref="G15:H15"/>
    <mergeCell ref="I15:J15"/>
    <mergeCell ref="G14:H14"/>
    <mergeCell ref="C15:D15"/>
    <mergeCell ref="E15:F15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C20:D20"/>
    <mergeCell ref="E20:F20"/>
    <mergeCell ref="G20:H20"/>
    <mergeCell ref="A11:B11"/>
    <mergeCell ref="C11:D11"/>
    <mergeCell ref="E11:F11"/>
    <mergeCell ref="A15:B15"/>
    <mergeCell ref="A13:B13"/>
    <mergeCell ref="C13:D13"/>
    <mergeCell ref="E13:F13"/>
  </mergeCells>
  <printOptions/>
  <pageMargins left="0.6299212598425197" right="0.6299212598425197" top="0.984251968503937" bottom="0.5905511811023623" header="0.5118110236220472" footer="0.5118110236220472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2020-08-12T08:05:57Z</cp:lastPrinted>
  <dcterms:created xsi:type="dcterms:W3CDTF">2019-07-22T09:25:20Z</dcterms:created>
  <dcterms:modified xsi:type="dcterms:W3CDTF">2020-08-12T08:06:12Z</dcterms:modified>
  <cp:category/>
  <cp:version/>
  <cp:contentType/>
  <cp:contentStatus/>
</cp:coreProperties>
</file>