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餘絀表及撥補表" sheetId="1" r:id="rId1"/>
    <sheet name="現流表及平衡表 " sheetId="2" r:id="rId2"/>
  </sheets>
  <definedNames>
    <definedName name="_xlnm.Print_Area" localSheetId="1">'現流表及平衡表 '!$A$1:$K$44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<sst xmlns="http://schemas.openxmlformats.org/spreadsheetml/2006/main" count="106" uniqueCount="84">
  <si>
    <t>單位：新臺幣元</t>
  </si>
  <si>
    <t>％</t>
  </si>
  <si>
    <t>金　　　　額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</si>
  <si>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</si>
  <si>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</si>
  <si>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</si>
  <si>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</si>
  <si>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</si>
  <si>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</si>
  <si>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負　債</t>
  </si>
  <si>
    <t>流動資產</t>
  </si>
  <si>
    <t>流動負債</t>
  </si>
  <si>
    <t>基金</t>
  </si>
  <si>
    <t>合                 計</t>
  </si>
  <si>
    <t>科目</t>
  </si>
  <si>
    <t>本年度決算數</t>
  </si>
  <si>
    <r>
      <t>金</t>
    </r>
    <r>
      <rPr>
        <b/>
        <sz val="12"/>
        <color indexed="8"/>
        <rFont val="新細明體"/>
        <family val="1"/>
      </rPr>
      <t>額</t>
    </r>
  </si>
  <si>
    <t>總收入</t>
  </si>
  <si>
    <t>總支出</t>
  </si>
  <si>
    <t>項目</t>
  </si>
  <si>
    <t>本年度
決算數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</si>
  <si>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</si>
  <si>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業務活動之現金流量</t>
  </si>
  <si>
    <t>調整非現金項目</t>
  </si>
  <si>
    <t>投資活動之現金流量</t>
  </si>
  <si>
    <t>給付勞工退休金</t>
  </si>
  <si>
    <t>合 　　計</t>
  </si>
  <si>
    <t>勞工退休基金（新制）平衡表</t>
  </si>
  <si>
    <t>其他資產</t>
  </si>
  <si>
    <t>提繳勞工退休基金</t>
  </si>
  <si>
    <t>本年度預算數</t>
  </si>
  <si>
    <t>本年度
預算數</t>
  </si>
  <si>
    <t>賸餘之部</t>
  </si>
  <si>
    <t>本期賸餘</t>
  </si>
  <si>
    <t>分配之部</t>
  </si>
  <si>
    <t>賸餘撥充基金數</t>
  </si>
  <si>
    <t>未分配賸餘</t>
  </si>
  <si>
    <t>增加無形資產</t>
  </si>
  <si>
    <r>
      <t xml:space="preserve"> </t>
    </r>
    <r>
      <rPr>
        <b/>
        <sz val="12"/>
        <color indexed="8"/>
        <rFont val="細明體"/>
        <family val="3"/>
      </rPr>
      <t>單位：新臺幣元</t>
    </r>
  </si>
  <si>
    <t>前期未分配賸餘</t>
  </si>
  <si>
    <t>手續費收入</t>
  </si>
  <si>
    <t>存款利息收入</t>
  </si>
  <si>
    <t>其他利息收入</t>
  </si>
  <si>
    <t>雜項業務收入</t>
  </si>
  <si>
    <t>滯納金收入</t>
  </si>
  <si>
    <t>雜項收入</t>
  </si>
  <si>
    <t>投資業務成本</t>
  </si>
  <si>
    <t>投資業務收入</t>
  </si>
  <si>
    <t>呆帳</t>
  </si>
  <si>
    <t xml:space="preserve"> </t>
  </si>
  <si>
    <t>本期賸餘（短絀）</t>
  </si>
  <si>
    <t>現金及約當現金之淨增（淨減）</t>
  </si>
  <si>
    <t>利息股利之調整</t>
  </si>
  <si>
    <t>收取利息</t>
  </si>
  <si>
    <t>收取股利</t>
  </si>
  <si>
    <t>增加投資</t>
  </si>
  <si>
    <t>減少投資</t>
  </si>
  <si>
    <t>籌資活動之現金流量</t>
  </si>
  <si>
    <t>投資、長期應收款、貸墊款及準備金</t>
  </si>
  <si>
    <t>無形資產</t>
  </si>
  <si>
    <t>淨值</t>
  </si>
  <si>
    <t>累積餘絀</t>
  </si>
  <si>
    <t>本期賸餘（短絀）</t>
  </si>
  <si>
    <t>未計利息股利之本期賸餘（短絀）</t>
  </si>
  <si>
    <t>勞工退休基金（新制）現金流量表</t>
  </si>
  <si>
    <r>
      <t>比較增減</t>
    </r>
  </si>
  <si>
    <t>勞工退休基金（新制）收支餘絀表</t>
  </si>
  <si>
    <t>勞工退休基金（新制）餘絀撥補表</t>
  </si>
  <si>
    <t>流動金融資產淨減（淨增）</t>
  </si>
  <si>
    <t>未計利息股利之現金流入（流出）</t>
  </si>
  <si>
    <t>-</t>
  </si>
  <si>
    <t>兌換短絀</t>
  </si>
  <si>
    <t xml:space="preserve">    業務活動之淨現金流入（流出）</t>
  </si>
  <si>
    <t xml:space="preserve">    投資活動之淨現金流入（流出）</t>
  </si>
  <si>
    <t xml:space="preserve">   籌資活動之淨現金流入（流出）</t>
  </si>
  <si>
    <t>-</t>
  </si>
  <si>
    <r>
      <t xml:space="preserve">    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         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</si>
  <si>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年度</t>
    </r>
  </si>
  <si>
    <t>雜項費用</t>
  </si>
  <si>
    <r>
      <t xml:space="preserve">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</si>
  <si>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匯率影響數</t>
  </si>
  <si>
    <r>
      <rPr>
        <sz val="10"/>
        <color indexed="8"/>
        <rFont val="新細明體"/>
        <family val="1"/>
      </rPr>
      <t>註：本表「期初現金及約當現金」較上年度決算數減少</t>
    </r>
    <r>
      <rPr>
        <sz val="10"/>
        <color indexed="8"/>
        <rFont val="Times New Roman"/>
        <family val="1"/>
      </rPr>
      <t>856,884,979</t>
    </r>
    <r>
      <rPr>
        <sz val="10"/>
        <color indexed="8"/>
        <rFont val="新細明體"/>
        <family val="1"/>
      </rPr>
      <t>元，係因不含上年度決算數將未實現淨兌換短絀加回之數。</t>
    </r>
  </si>
  <si>
    <r>
      <t xml:space="preserve"> </t>
    </r>
    <r>
      <rPr>
        <sz val="10"/>
        <color indexed="8"/>
        <rFont val="新細明體"/>
        <family val="1"/>
      </rPr>
      <t>註：信託代理與保證資產（負債）性質科目，本年度決算核定數為</t>
    </r>
    <r>
      <rPr>
        <sz val="10"/>
        <color indexed="8"/>
        <rFont val="Times New Roman"/>
        <family val="1"/>
      </rPr>
      <t>1,246,834,507</t>
    </r>
    <r>
      <rPr>
        <sz val="10"/>
        <color indexed="8"/>
        <rFont val="新細明體"/>
        <family val="1"/>
      </rPr>
      <t xml:space="preserve">元；期收出售遠匯款（期付遠匯款）性質科目
</t>
    </r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新細明體"/>
        <family val="1"/>
      </rPr>
      <t>，本年度決算核定數為</t>
    </r>
    <r>
      <rPr>
        <sz val="10"/>
        <color indexed="8"/>
        <rFont val="Times New Roman"/>
        <family val="1"/>
      </rPr>
      <t>126,892,179,500</t>
    </r>
    <r>
      <rPr>
        <sz val="10"/>
        <color indexed="8"/>
        <rFont val="新細明體"/>
        <family val="1"/>
      </rPr>
      <t>元。</t>
    </r>
    <r>
      <rPr>
        <sz val="10"/>
        <color indexed="8"/>
        <rFont val="Times New Roman"/>
        <family val="1"/>
      </rPr>
      <t xml:space="preserve">        </t>
    </r>
  </si>
  <si>
    <t>資                 產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</si>
</sst>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0.0_);_(&quot;-&quot;\ #,##0.0_);_(* &quot;&quot;_);_(@_)"/>
    <numFmt numFmtId="183" formatCode="_(* #,##0_);_(&quot;-&quot;\ #,##0_);_(* &quot;&quot;_);_(@_)"/>
    <numFmt numFmtId="184" formatCode="_(* #,##0.000_);_(&quot;-&quot;\ #,##0.000_);_(* &quot;&quot;_);_(@_)"/>
    <numFmt numFmtId="185" formatCode="_(* #,##0.0000_);_(&quot;-&quot;\ #,##0.0000_);_(* &quot;&quot;_);_(@_)"/>
  </numFmts>
  <fonts count="55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10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b/>
      <sz val="12"/>
      <color indexed="8"/>
      <name val="細明體"/>
      <family val="3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color indexed="8"/>
      <name val="細明體"/>
      <family val="3"/>
    </font>
    <font>
      <sz val="9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left" vertical="center"/>
      <protection locked="0"/>
    </xf>
    <xf numFmtId="181" fontId="12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8" fillId="0" borderId="15" xfId="0" applyFont="1" applyBorder="1" applyAlignment="1" applyProtection="1">
      <alignment horizontal="distributed" vertical="center" indent="1"/>
      <protection/>
    </xf>
    <xf numFmtId="0" fontId="8" fillId="0" borderId="15" xfId="0" applyFont="1" applyBorder="1" applyAlignment="1" applyProtection="1">
      <alignment horizontal="center" vertical="center"/>
      <protection/>
    </xf>
    <xf numFmtId="181" fontId="12" fillId="0" borderId="16" xfId="0" applyNumberFormat="1" applyFont="1" applyBorder="1" applyAlignment="1" applyProtection="1">
      <alignment vertical="center" readingOrder="2"/>
      <protection/>
    </xf>
    <xf numFmtId="178" fontId="12" fillId="0" borderId="16" xfId="0" applyNumberFormat="1" applyFont="1" applyBorder="1" applyAlignment="1" applyProtection="1">
      <alignment vertical="center" readingOrder="2"/>
      <protection/>
    </xf>
    <xf numFmtId="181" fontId="14" fillId="0" borderId="17" xfId="0" applyNumberFormat="1" applyFont="1" applyBorder="1" applyAlignment="1" applyProtection="1">
      <alignment horizontal="center" vertical="center"/>
      <protection/>
    </xf>
    <xf numFmtId="181" fontId="19" fillId="0" borderId="17" xfId="0" applyNumberFormat="1" applyFont="1" applyBorder="1" applyAlignment="1" applyProtection="1">
      <alignment horizontal="center" vertical="center"/>
      <protection/>
    </xf>
    <xf numFmtId="181" fontId="14" fillId="0" borderId="17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>
      <alignment horizontal="right" vertical="center" readingOrder="2"/>
      <protection/>
    </xf>
    <xf numFmtId="181" fontId="12" fillId="0" borderId="17" xfId="0" applyNumberFormat="1" applyFont="1" applyBorder="1" applyAlignment="1" applyProtection="1">
      <alignment vertical="center"/>
      <protection/>
    </xf>
    <xf numFmtId="178" fontId="12" fillId="0" borderId="11" xfId="0" applyNumberFormat="1" applyFont="1" applyBorder="1" applyAlignment="1" applyProtection="1">
      <alignment vertical="center" readingOrder="2"/>
      <protection/>
    </xf>
    <xf numFmtId="181" fontId="12" fillId="0" borderId="18" xfId="0" applyNumberFormat="1" applyFont="1" applyBorder="1" applyAlignment="1" applyProtection="1">
      <alignment vertical="center"/>
      <protection/>
    </xf>
    <xf numFmtId="178" fontId="12" fillId="0" borderId="14" xfId="0" applyNumberFormat="1" applyFont="1" applyBorder="1" applyAlignment="1" applyProtection="1">
      <alignment vertical="center" readingOrder="2"/>
      <protection/>
    </xf>
    <xf numFmtId="0" fontId="4" fillId="0" borderId="0" xfId="0" applyFont="1" applyAlignment="1">
      <alignment vertical="center"/>
    </xf>
    <xf numFmtId="49" fontId="17" fillId="0" borderId="12" xfId="0" applyNumberFormat="1" applyFont="1" applyBorder="1" applyAlignment="1" applyProtection="1">
      <alignment horizontal="left" vertical="center" readingOrder="1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81" fontId="14" fillId="0" borderId="17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81" fontId="12" fillId="0" borderId="11" xfId="0" applyNumberFormat="1" applyFont="1" applyBorder="1" applyAlignment="1" applyProtection="1">
      <alignment vertical="center" readingOrder="2"/>
      <protection/>
    </xf>
    <xf numFmtId="0" fontId="14" fillId="0" borderId="0" xfId="0" applyFont="1" applyBorder="1" applyAlignment="1" applyProtection="1">
      <alignment horizontal="left" vertical="center" wrapText="1"/>
      <protection locked="0"/>
    </xf>
    <xf numFmtId="18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9" xfId="0" applyFont="1" applyBorder="1" applyAlignment="1" applyProtection="1">
      <alignment horizontal="left" vertical="top"/>
      <protection locked="0"/>
    </xf>
    <xf numFmtId="43" fontId="19" fillId="0" borderId="17" xfId="34" applyFont="1" applyBorder="1" applyAlignment="1" applyProtection="1">
      <alignment horizontal="right" vertical="center"/>
      <protection/>
    </xf>
    <xf numFmtId="0" fontId="18" fillId="0" borderId="0" xfId="0" applyFont="1" applyBorder="1" applyAlignment="1">
      <alignment vertical="center"/>
    </xf>
    <xf numFmtId="178" fontId="12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181" fontId="19" fillId="0" borderId="11" xfId="33" applyNumberFormat="1" applyFont="1" applyFill="1" applyBorder="1" applyAlignment="1" applyProtection="1">
      <alignment horizontal="right" vertical="center"/>
      <protection/>
    </xf>
    <xf numFmtId="181" fontId="14" fillId="0" borderId="11" xfId="0" applyNumberFormat="1" applyFont="1" applyBorder="1" applyAlignment="1" applyProtection="1">
      <alignment vertical="center" readingOrder="2"/>
      <protection/>
    </xf>
    <xf numFmtId="183" fontId="12" fillId="0" borderId="20" xfId="0" applyNumberFormat="1" applyFont="1" applyBorder="1" applyAlignment="1" applyProtection="1">
      <alignment vertical="center"/>
      <protection/>
    </xf>
    <xf numFmtId="183" fontId="14" fillId="0" borderId="17" xfId="0" applyNumberFormat="1" applyFont="1" applyBorder="1" applyAlignment="1" applyProtection="1">
      <alignment horizontal="left" vertical="center"/>
      <protection locked="0"/>
    </xf>
    <xf numFmtId="183" fontId="12" fillId="0" borderId="17" xfId="0" applyNumberFormat="1" applyFont="1" applyBorder="1" applyAlignment="1" applyProtection="1">
      <alignment vertical="center"/>
      <protection/>
    </xf>
    <xf numFmtId="183" fontId="12" fillId="0" borderId="18" xfId="0" applyNumberFormat="1" applyFont="1" applyBorder="1" applyAlignment="1" applyProtection="1">
      <alignment vertical="center"/>
      <protection/>
    </xf>
    <xf numFmtId="183" fontId="14" fillId="0" borderId="17" xfId="0" applyNumberFormat="1" applyFont="1" applyBorder="1" applyAlignment="1" applyProtection="1">
      <alignment horizontal="center" vertical="center"/>
      <protection locked="0"/>
    </xf>
    <xf numFmtId="183" fontId="14" fillId="0" borderId="17" xfId="0" applyNumberFormat="1" applyFont="1" applyBorder="1" applyAlignment="1" applyProtection="1">
      <alignment horizontal="right" vertical="center"/>
      <protection locked="0"/>
    </xf>
    <xf numFmtId="183" fontId="12" fillId="0" borderId="17" xfId="0" applyNumberFormat="1" applyFont="1" applyBorder="1" applyAlignment="1" applyProtection="1">
      <alignment horizontal="right" vertical="center"/>
      <protection/>
    </xf>
    <xf numFmtId="183" fontId="12" fillId="0" borderId="18" xfId="0" applyNumberFormat="1" applyFont="1" applyBorder="1" applyAlignment="1" applyProtection="1">
      <alignment horizontal="right" vertical="center"/>
      <protection/>
    </xf>
    <xf numFmtId="183" fontId="14" fillId="0" borderId="17" xfId="0" applyNumberFormat="1" applyFont="1" applyBorder="1" applyAlignment="1" applyProtection="1">
      <alignment vertical="center"/>
      <protection/>
    </xf>
    <xf numFmtId="183" fontId="14" fillId="0" borderId="17" xfId="0" applyNumberFormat="1" applyFont="1" applyBorder="1" applyAlignment="1" applyProtection="1">
      <alignment vertical="center"/>
      <protection locked="0"/>
    </xf>
    <xf numFmtId="183" fontId="14" fillId="0" borderId="11" xfId="0" applyNumberFormat="1" applyFont="1" applyBorder="1" applyAlignment="1" applyProtection="1">
      <alignment horizontal="right" vertical="center"/>
      <protection locked="0"/>
    </xf>
    <xf numFmtId="183" fontId="14" fillId="0" borderId="12" xfId="0" applyNumberFormat="1" applyFont="1" applyBorder="1" applyAlignment="1" applyProtection="1">
      <alignment horizontal="right" vertical="center"/>
      <protection locked="0"/>
    </xf>
    <xf numFmtId="183" fontId="14" fillId="0" borderId="0" xfId="0" applyNumberFormat="1" applyFont="1" applyBorder="1" applyAlignment="1" applyProtection="1">
      <alignment horizontal="right" vertical="center"/>
      <protection locked="0"/>
    </xf>
    <xf numFmtId="178" fontId="12" fillId="0" borderId="11" xfId="0" applyNumberFormat="1" applyFont="1" applyBorder="1" applyAlignment="1" applyProtection="1">
      <alignment horizontal="right" vertical="center"/>
      <protection/>
    </xf>
    <xf numFmtId="0" fontId="21" fillId="0" borderId="2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distributed" vertical="center" indent="1"/>
      <protection/>
    </xf>
    <xf numFmtId="0" fontId="5" fillId="0" borderId="0" xfId="0" applyFont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distributed" vertical="center" indent="1"/>
      <protection/>
    </xf>
    <xf numFmtId="0" fontId="8" fillId="0" borderId="21" xfId="0" applyFont="1" applyBorder="1" applyAlignment="1" applyProtection="1">
      <alignment horizontal="distributed" vertical="center" indent="1"/>
      <protection/>
    </xf>
    <xf numFmtId="0" fontId="8" fillId="0" borderId="23" xfId="0" applyFont="1" applyBorder="1" applyAlignment="1" applyProtection="1">
      <alignment horizontal="distributed" vertical="center" indent="1"/>
      <protection/>
    </xf>
    <xf numFmtId="0" fontId="8" fillId="0" borderId="24" xfId="0" applyFont="1" applyBorder="1" applyAlignment="1" applyProtection="1">
      <alignment horizontal="distributed" vertical="center" indent="1"/>
      <protection/>
    </xf>
    <xf numFmtId="0" fontId="8" fillId="0" borderId="25" xfId="0" applyFont="1" applyBorder="1" applyAlignment="1" applyProtection="1">
      <alignment horizontal="distributed" vertical="center" indent="1"/>
      <protection/>
    </xf>
    <xf numFmtId="0" fontId="1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 horizontal="right" vertical="top"/>
    </xf>
    <xf numFmtId="0" fontId="9" fillId="0" borderId="19" xfId="0" applyFont="1" applyBorder="1" applyAlignment="1" applyProtection="1">
      <alignment horizontal="right" vertical="top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2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16" fillId="0" borderId="27" xfId="0" applyFont="1" applyBorder="1" applyAlignment="1" applyProtection="1">
      <alignment horizontal="left" vertical="center"/>
      <protection locked="0"/>
    </xf>
    <xf numFmtId="0" fontId="16" fillId="0" borderId="28" xfId="0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6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178" fontId="12" fillId="0" borderId="11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183" fontId="12" fillId="0" borderId="11" xfId="0" applyNumberFormat="1" applyFont="1" applyBorder="1" applyAlignment="1" applyProtection="1">
      <alignment horizontal="right" vertical="center"/>
      <protection/>
    </xf>
    <xf numFmtId="183" fontId="12" fillId="0" borderId="12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183" fontId="12" fillId="0" borderId="11" xfId="0" applyNumberFormat="1" applyFont="1" applyBorder="1" applyAlignment="1" applyProtection="1">
      <alignment horizontal="right" vertical="center"/>
      <protection locked="0"/>
    </xf>
    <xf numFmtId="183" fontId="12" fillId="0" borderId="12" xfId="0" applyNumberFormat="1" applyFont="1" applyBorder="1" applyAlignment="1" applyProtection="1">
      <alignment horizontal="right" vertical="center"/>
      <protection locked="0"/>
    </xf>
    <xf numFmtId="183" fontId="14" fillId="0" borderId="11" xfId="0" applyNumberFormat="1" applyFont="1" applyBorder="1" applyAlignment="1" applyProtection="1">
      <alignment horizontal="right" vertical="center"/>
      <protection locked="0"/>
    </xf>
    <xf numFmtId="183" fontId="0" fillId="0" borderId="12" xfId="0" applyNumberFormat="1" applyBorder="1" applyAlignment="1">
      <alignment horizontal="right" vertical="center"/>
    </xf>
    <xf numFmtId="43" fontId="12" fillId="0" borderId="11" xfId="0" applyNumberFormat="1" applyFont="1" applyBorder="1" applyAlignment="1" applyProtection="1">
      <alignment horizontal="right" vertical="center"/>
      <protection/>
    </xf>
    <xf numFmtId="43" fontId="12" fillId="0" borderId="0" xfId="0" applyNumberFormat="1" applyFont="1" applyBorder="1" applyAlignment="1" applyProtection="1">
      <alignment horizontal="right" vertical="center"/>
      <protection/>
    </xf>
    <xf numFmtId="183" fontId="14" fillId="0" borderId="11" xfId="0" applyNumberFormat="1" applyFont="1" applyBorder="1" applyAlignment="1" applyProtection="1">
      <alignment horizontal="right" vertical="center"/>
      <protection/>
    </xf>
    <xf numFmtId="183" fontId="14" fillId="0" borderId="12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183" fontId="14" fillId="0" borderId="12" xfId="0" applyNumberFormat="1" applyFont="1" applyBorder="1" applyAlignment="1" applyProtection="1">
      <alignment horizontal="right" vertical="center"/>
      <protection locked="0"/>
    </xf>
    <xf numFmtId="183" fontId="12" fillId="0" borderId="0" xfId="0" applyNumberFormat="1" applyFont="1" applyBorder="1" applyAlignment="1" applyProtection="1">
      <alignment horizontal="right" vertical="center"/>
      <protection locked="0"/>
    </xf>
    <xf numFmtId="183" fontId="14" fillId="0" borderId="0" xfId="0" applyNumberFormat="1" applyFont="1" applyBorder="1" applyAlignment="1" applyProtection="1">
      <alignment horizontal="right" vertical="center"/>
      <protection locked="0"/>
    </xf>
    <xf numFmtId="181" fontId="14" fillId="0" borderId="11" xfId="0" applyNumberFormat="1" applyFont="1" applyBorder="1" applyAlignment="1" applyProtection="1">
      <alignment horizontal="right" vertical="center"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distributed" vertical="center" indent="1"/>
      <protection locked="0"/>
    </xf>
    <xf numFmtId="0" fontId="16" fillId="0" borderId="12" xfId="0" applyFont="1" applyBorder="1" applyAlignment="1" applyProtection="1">
      <alignment horizontal="distributed" vertical="center" indent="1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81" fontId="20" fillId="0" borderId="11" xfId="0" applyNumberFormat="1" applyFont="1" applyBorder="1" applyAlignment="1" applyProtection="1">
      <alignment horizontal="right" vertical="center"/>
      <protection/>
    </xf>
    <xf numFmtId="181" fontId="20" fillId="0" borderId="12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43" fontId="14" fillId="0" borderId="11" xfId="0" applyNumberFormat="1" applyFont="1" applyBorder="1" applyAlignment="1" applyProtection="1">
      <alignment horizontal="right" vertical="center"/>
      <protection/>
    </xf>
    <xf numFmtId="43" fontId="14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178" fontId="12" fillId="0" borderId="16" xfId="0" applyNumberFormat="1" applyFont="1" applyBorder="1" applyAlignment="1" applyProtection="1">
      <alignment horizontal="right" vertical="center"/>
      <protection/>
    </xf>
    <xf numFmtId="178" fontId="12" fillId="0" borderId="27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28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distributed" vertical="center" indent="1"/>
      <protection/>
    </xf>
    <xf numFmtId="0" fontId="8" fillId="0" borderId="32" xfId="0" applyFont="1" applyBorder="1" applyAlignment="1" applyProtection="1">
      <alignment horizontal="distributed" vertical="center" indent="1"/>
      <protection/>
    </xf>
    <xf numFmtId="0" fontId="8" fillId="0" borderId="33" xfId="0" applyFont="1" applyBorder="1" applyAlignment="1" applyProtection="1">
      <alignment horizontal="distributed" vertical="center" wrapText="1" indent="1"/>
      <protection/>
    </xf>
    <xf numFmtId="0" fontId="8" fillId="0" borderId="34" xfId="0" applyFont="1" applyBorder="1" applyAlignment="1" applyProtection="1">
      <alignment horizontal="distributed" vertical="center" indent="1"/>
      <protection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19" xfId="0" applyFont="1" applyBorder="1" applyAlignment="1" applyProtection="1">
      <alignment horizontal="center" vertical="top"/>
      <protection locked="0"/>
    </xf>
    <xf numFmtId="0" fontId="8" fillId="0" borderId="19" xfId="0" applyFont="1" applyBorder="1" applyAlignment="1" applyProtection="1">
      <alignment horizontal="right"/>
      <protection/>
    </xf>
    <xf numFmtId="0" fontId="11" fillId="0" borderId="27" xfId="0" applyFont="1" applyBorder="1" applyAlignment="1" applyProtection="1">
      <alignment horizontal="left"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center"/>
    </xf>
    <xf numFmtId="0" fontId="8" fillId="0" borderId="13" xfId="0" applyFont="1" applyBorder="1" applyAlignment="1" applyProtection="1">
      <alignment horizontal="center" vertical="center"/>
      <protection/>
    </xf>
    <xf numFmtId="183" fontId="12" fillId="0" borderId="16" xfId="0" applyNumberFormat="1" applyFont="1" applyBorder="1" applyAlignment="1" applyProtection="1">
      <alignment horizontal="right" vertical="center"/>
      <protection/>
    </xf>
    <xf numFmtId="183" fontId="12" fillId="0" borderId="27" xfId="0" applyNumberFormat="1" applyFont="1" applyBorder="1" applyAlignment="1" applyProtection="1">
      <alignment horizontal="right" vertical="center"/>
      <protection/>
    </xf>
    <xf numFmtId="183" fontId="12" fillId="0" borderId="14" xfId="0" applyNumberFormat="1" applyFont="1" applyBorder="1" applyAlignment="1" applyProtection="1">
      <alignment horizontal="right" vertical="center"/>
      <protection/>
    </xf>
    <xf numFmtId="183" fontId="12" fillId="0" borderId="26" xfId="0" applyNumberFormat="1" applyFont="1" applyBorder="1" applyAlignment="1" applyProtection="1">
      <alignment horizontal="right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183" fontId="12" fillId="0" borderId="19" xfId="0" applyNumberFormat="1" applyFont="1" applyBorder="1" applyAlignment="1" applyProtection="1">
      <alignment horizontal="right" vertical="center"/>
      <protection/>
    </xf>
    <xf numFmtId="0" fontId="16" fillId="0" borderId="28" xfId="0" applyFont="1" applyBorder="1" applyAlignment="1" applyProtection="1">
      <alignment horizontal="distributed" vertical="center" indent="1"/>
      <protection/>
    </xf>
    <xf numFmtId="43" fontId="12" fillId="0" borderId="14" xfId="0" applyNumberFormat="1" applyFont="1" applyBorder="1" applyAlignment="1" applyProtection="1">
      <alignment horizontal="right" vertical="center"/>
      <protection/>
    </xf>
    <xf numFmtId="43" fontId="12" fillId="0" borderId="19" xfId="0" applyNumberFormat="1" applyFont="1" applyBorder="1" applyAlignment="1" applyProtection="1">
      <alignment horizontal="right" vertical="center"/>
      <protection/>
    </xf>
    <xf numFmtId="181" fontId="12" fillId="0" borderId="14" xfId="0" applyNumberFormat="1" applyFont="1" applyBorder="1" applyAlignment="1" applyProtection="1">
      <alignment horizontal="right" vertical="center"/>
      <protection/>
    </xf>
    <xf numFmtId="181" fontId="12" fillId="0" borderId="26" xfId="0" applyNumberFormat="1" applyFont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horizontal="distributed" vertical="center" indent="1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distributed" vertical="center" indent="1"/>
      <protection/>
    </xf>
    <xf numFmtId="0" fontId="16" fillId="0" borderId="26" xfId="0" applyFont="1" applyBorder="1" applyAlignment="1" applyProtection="1">
      <alignment horizontal="distributed" vertical="center" indent="1"/>
      <protection/>
    </xf>
    <xf numFmtId="0" fontId="9" fillId="0" borderId="19" xfId="0" applyFont="1" applyBorder="1" applyAlignment="1" applyProtection="1">
      <alignment horizontal="center" vertical="center"/>
      <protection locked="0"/>
    </xf>
    <xf numFmtId="183" fontId="12" fillId="0" borderId="28" xfId="0" applyNumberFormat="1" applyFont="1" applyBorder="1" applyAlignment="1" applyProtection="1">
      <alignment horizontal="right" vertical="center"/>
      <protection/>
    </xf>
    <xf numFmtId="0" fontId="17" fillId="0" borderId="11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0" fontId="37" fillId="0" borderId="28" xfId="0" applyFont="1" applyBorder="1" applyAlignment="1" applyProtection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莊守耕(改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13">
      <selection activeCell="G28" sqref="G28:H28"/>
    </sheetView>
  </sheetViews>
  <sheetFormatPr defaultColWidth="9.00390625" defaultRowHeight="16.5"/>
  <cols>
    <col min="1" max="1" width="1.4921875" style="1" customWidth="1"/>
    <col min="2" max="2" width="15.00390625" style="1" customWidth="1"/>
    <col min="3" max="3" width="16.00390625" style="1" customWidth="1"/>
    <col min="4" max="4" width="7.00390625" style="1" customWidth="1"/>
    <col min="5" max="5" width="17.375" style="1" bestFit="1" customWidth="1"/>
    <col min="6" max="6" width="7.00390625" style="1" customWidth="1"/>
    <col min="7" max="7" width="16.875" style="1" customWidth="1"/>
    <col min="8" max="8" width="9.50390625" style="1" customWidth="1"/>
    <col min="9" max="9" width="15.875" style="1" bestFit="1" customWidth="1"/>
    <col min="10" max="16384" width="9.00390625" style="1" customWidth="1"/>
  </cols>
  <sheetData>
    <row r="1" spans="1:8" ht="27" customHeight="1">
      <c r="A1" s="61" t="s">
        <v>66</v>
      </c>
      <c r="B1" s="61"/>
      <c r="C1" s="61"/>
      <c r="D1" s="61"/>
      <c r="E1" s="61"/>
      <c r="F1" s="61"/>
      <c r="G1" s="61"/>
      <c r="H1" s="61"/>
    </row>
    <row r="2" spans="2:8" ht="17.25" customHeight="1">
      <c r="B2" s="63"/>
      <c r="C2" s="63"/>
      <c r="D2" s="63"/>
      <c r="E2" s="63"/>
      <c r="F2" s="63"/>
      <c r="G2" s="63"/>
      <c r="H2" s="63"/>
    </row>
    <row r="3" spans="2:8" ht="20.25" thickBot="1">
      <c r="B3" s="2"/>
      <c r="C3" s="38" t="s">
        <v>76</v>
      </c>
      <c r="D3" s="38"/>
      <c r="E3" s="38"/>
      <c r="F3" s="38"/>
      <c r="G3" s="69" t="s">
        <v>0</v>
      </c>
      <c r="H3" s="70"/>
    </row>
    <row r="4" spans="1:8" ht="18.75" customHeight="1">
      <c r="A4" s="65" t="s">
        <v>14</v>
      </c>
      <c r="B4" s="66"/>
      <c r="C4" s="62" t="s">
        <v>30</v>
      </c>
      <c r="D4" s="62"/>
      <c r="E4" s="62" t="s">
        <v>15</v>
      </c>
      <c r="F4" s="62"/>
      <c r="G4" s="62" t="s">
        <v>65</v>
      </c>
      <c r="H4" s="64"/>
    </row>
    <row r="5" spans="1:8" ht="18.75" customHeight="1">
      <c r="A5" s="67"/>
      <c r="B5" s="68"/>
      <c r="C5" s="12" t="s">
        <v>16</v>
      </c>
      <c r="D5" s="13" t="s">
        <v>1</v>
      </c>
      <c r="E5" s="12" t="s">
        <v>16</v>
      </c>
      <c r="F5" s="13" t="s">
        <v>1</v>
      </c>
      <c r="G5" s="12" t="s">
        <v>16</v>
      </c>
      <c r="H5" s="3" t="s">
        <v>1</v>
      </c>
    </row>
    <row r="6" spans="1:9" ht="17.25" customHeight="1">
      <c r="A6" s="80" t="s">
        <v>17</v>
      </c>
      <c r="B6" s="81"/>
      <c r="C6" s="46">
        <f>SUM(C7:C13)</f>
        <v>104242426000</v>
      </c>
      <c r="D6" s="14">
        <v>100</v>
      </c>
      <c r="E6" s="46">
        <f>SUM(E7:E13)</f>
        <v>248131906299</v>
      </c>
      <c r="F6" s="14">
        <v>100</v>
      </c>
      <c r="G6" s="46">
        <f>SUM(G7:G13)</f>
        <v>143889480299</v>
      </c>
      <c r="H6" s="15">
        <f>IF(C6=0," ",ABS(G6/C6*100))</f>
        <v>138.03351075021988</v>
      </c>
      <c r="I6" s="35">
        <f>E6-C6-G6</f>
        <v>0</v>
      </c>
    </row>
    <row r="7" spans="1:9" ht="17.25" customHeight="1">
      <c r="A7" s="40"/>
      <c r="B7" s="9" t="s">
        <v>47</v>
      </c>
      <c r="C7" s="47">
        <v>101854545000</v>
      </c>
      <c r="D7" s="16">
        <v>97.71</v>
      </c>
      <c r="E7" s="50">
        <v>242681031146</v>
      </c>
      <c r="F7" s="17">
        <v>97.8</v>
      </c>
      <c r="G7" s="51">
        <f aca="true" t="shared" si="0" ref="G7:G19">E7-C7</f>
        <v>140826486146</v>
      </c>
      <c r="H7" s="19">
        <f aca="true" t="shared" si="1" ref="H7:H19">IF(C7=0," ",ABS(G7/C7*100))</f>
        <v>138.26234867182413</v>
      </c>
      <c r="I7" s="35">
        <f aca="true" t="shared" si="2" ref="I7:I19">E7-C7-G7</f>
        <v>0</v>
      </c>
    </row>
    <row r="8" spans="1:9" ht="17.25" customHeight="1">
      <c r="A8" s="40"/>
      <c r="B8" s="9" t="s">
        <v>40</v>
      </c>
      <c r="C8" s="47"/>
      <c r="D8" s="16"/>
      <c r="E8" s="50">
        <v>129057009</v>
      </c>
      <c r="F8" s="17">
        <v>0.05</v>
      </c>
      <c r="G8" s="51">
        <f t="shared" si="0"/>
        <v>129057009</v>
      </c>
      <c r="H8" s="19" t="str">
        <f t="shared" si="1"/>
        <v> </v>
      </c>
      <c r="I8" s="35">
        <f t="shared" si="2"/>
        <v>0</v>
      </c>
    </row>
    <row r="9" spans="1:9" ht="17.25" customHeight="1">
      <c r="A9" s="40"/>
      <c r="B9" s="9" t="s">
        <v>41</v>
      </c>
      <c r="C9" s="47">
        <v>1583916000</v>
      </c>
      <c r="D9" s="16">
        <v>1.52</v>
      </c>
      <c r="E9" s="50">
        <v>4603440649</v>
      </c>
      <c r="F9" s="16">
        <v>1.86</v>
      </c>
      <c r="G9" s="51">
        <f t="shared" si="0"/>
        <v>3019524649</v>
      </c>
      <c r="H9" s="19">
        <f t="shared" si="1"/>
        <v>190.63666564388515</v>
      </c>
      <c r="I9" s="35">
        <f t="shared" si="2"/>
        <v>0</v>
      </c>
    </row>
    <row r="10" spans="1:9" ht="17.25" customHeight="1">
      <c r="A10" s="40"/>
      <c r="B10" s="9" t="s">
        <v>42</v>
      </c>
      <c r="C10" s="47"/>
      <c r="D10" s="16"/>
      <c r="E10" s="50">
        <v>7795</v>
      </c>
      <c r="F10" s="44" t="s">
        <v>75</v>
      </c>
      <c r="G10" s="51">
        <f t="shared" si="0"/>
        <v>7795</v>
      </c>
      <c r="H10" s="19" t="str">
        <f t="shared" si="1"/>
        <v> </v>
      </c>
      <c r="I10" s="35">
        <f t="shared" si="2"/>
        <v>0</v>
      </c>
    </row>
    <row r="11" spans="1:9" ht="17.25" customHeight="1">
      <c r="A11" s="40"/>
      <c r="B11" s="9" t="s">
        <v>43</v>
      </c>
      <c r="C11" s="47"/>
      <c r="D11" s="16"/>
      <c r="E11" s="50">
        <v>32672164</v>
      </c>
      <c r="F11" s="18">
        <v>0.01</v>
      </c>
      <c r="G11" s="51">
        <f t="shared" si="0"/>
        <v>32672164</v>
      </c>
      <c r="H11" s="19" t="str">
        <f t="shared" si="1"/>
        <v> </v>
      </c>
      <c r="I11" s="35">
        <f t="shared" si="2"/>
        <v>0</v>
      </c>
    </row>
    <row r="12" spans="1:9" ht="17.25" customHeight="1">
      <c r="A12" s="40"/>
      <c r="B12" s="9" t="s">
        <v>44</v>
      </c>
      <c r="C12" s="47">
        <v>803965000</v>
      </c>
      <c r="D12" s="16">
        <v>0.77</v>
      </c>
      <c r="E12" s="50">
        <v>684257234</v>
      </c>
      <c r="F12" s="39">
        <v>0.28</v>
      </c>
      <c r="G12" s="51">
        <f t="shared" si="0"/>
        <v>-119707766</v>
      </c>
      <c r="H12" s="19">
        <f t="shared" si="1"/>
        <v>14.889673804207895</v>
      </c>
      <c r="I12" s="35"/>
    </row>
    <row r="13" spans="1:9" ht="17.25" customHeight="1">
      <c r="A13" s="40"/>
      <c r="B13" s="9" t="s">
        <v>45</v>
      </c>
      <c r="C13" s="47"/>
      <c r="D13" s="16"/>
      <c r="E13" s="50">
        <v>1440302</v>
      </c>
      <c r="F13" s="44" t="s">
        <v>75</v>
      </c>
      <c r="G13" s="51">
        <f t="shared" si="0"/>
        <v>1440302</v>
      </c>
      <c r="H13" s="19" t="str">
        <f t="shared" si="1"/>
        <v> </v>
      </c>
      <c r="I13" s="35"/>
    </row>
    <row r="14" spans="1:9" ht="17.25" customHeight="1">
      <c r="A14" s="28" t="s">
        <v>18</v>
      </c>
      <c r="B14" s="26"/>
      <c r="C14" s="48">
        <f>SUM(C15:C18)</f>
        <v>121221000</v>
      </c>
      <c r="D14" s="20">
        <v>0.12</v>
      </c>
      <c r="E14" s="48">
        <f>SUM(E15:E18)</f>
        <v>69331782292</v>
      </c>
      <c r="F14" s="20">
        <v>27.94</v>
      </c>
      <c r="G14" s="52">
        <f t="shared" si="0"/>
        <v>69210561292</v>
      </c>
      <c r="H14" s="21">
        <f t="shared" si="1"/>
        <v>57094.53089151219</v>
      </c>
      <c r="I14" s="35">
        <f t="shared" si="2"/>
        <v>0</v>
      </c>
    </row>
    <row r="15" spans="1:9" ht="17.25" customHeight="1">
      <c r="A15" s="40"/>
      <c r="B15" s="9" t="s">
        <v>46</v>
      </c>
      <c r="C15" s="47">
        <v>63803000</v>
      </c>
      <c r="D15" s="16">
        <v>0.06</v>
      </c>
      <c r="E15" s="50">
        <v>49788303</v>
      </c>
      <c r="F15" s="16">
        <v>0.02</v>
      </c>
      <c r="G15" s="51">
        <f t="shared" si="0"/>
        <v>-14014697</v>
      </c>
      <c r="H15" s="19">
        <f t="shared" si="1"/>
        <v>21.965576853752957</v>
      </c>
      <c r="I15" s="35">
        <f t="shared" si="2"/>
        <v>0</v>
      </c>
    </row>
    <row r="16" spans="1:9" ht="17.25" customHeight="1">
      <c r="A16" s="40"/>
      <c r="B16" s="9" t="s">
        <v>71</v>
      </c>
      <c r="C16" s="47"/>
      <c r="D16" s="16">
        <v>0</v>
      </c>
      <c r="E16" s="50">
        <v>69219152649</v>
      </c>
      <c r="F16" s="17">
        <v>27.9</v>
      </c>
      <c r="G16" s="51">
        <f>E16-C16</f>
        <v>69219152649</v>
      </c>
      <c r="H16" s="19" t="str">
        <f t="shared" si="1"/>
        <v> </v>
      </c>
      <c r="I16" s="35">
        <f>E16-C16-G16</f>
        <v>0</v>
      </c>
    </row>
    <row r="17" spans="1:9" ht="17.25" customHeight="1">
      <c r="A17" s="40"/>
      <c r="B17" s="9" t="s">
        <v>78</v>
      </c>
      <c r="C17" s="47"/>
      <c r="D17" s="16"/>
      <c r="E17" s="50">
        <v>4218</v>
      </c>
      <c r="F17" s="44" t="s">
        <v>75</v>
      </c>
      <c r="G17" s="51">
        <f>E17-C17</f>
        <v>4218</v>
      </c>
      <c r="H17" s="19" t="str">
        <f t="shared" si="1"/>
        <v> </v>
      </c>
      <c r="I17" s="35"/>
    </row>
    <row r="18" spans="1:9" ht="17.25" customHeight="1">
      <c r="A18" s="40"/>
      <c r="B18" s="9" t="s">
        <v>48</v>
      </c>
      <c r="C18" s="47">
        <v>57418000</v>
      </c>
      <c r="D18" s="16">
        <v>0.06</v>
      </c>
      <c r="E18" s="50">
        <v>62837122</v>
      </c>
      <c r="F18" s="16">
        <v>0.03</v>
      </c>
      <c r="G18" s="51">
        <f t="shared" si="0"/>
        <v>5419122</v>
      </c>
      <c r="H18" s="19">
        <f t="shared" si="1"/>
        <v>9.438019436413668</v>
      </c>
      <c r="I18" s="35">
        <f t="shared" si="2"/>
        <v>0</v>
      </c>
    </row>
    <row r="19" spans="1:9" ht="17.25" customHeight="1">
      <c r="A19" s="28" t="s">
        <v>50</v>
      </c>
      <c r="B19" s="28"/>
      <c r="C19" s="48">
        <f>C6-C14</f>
        <v>104121205000</v>
      </c>
      <c r="D19" s="20">
        <v>99.88</v>
      </c>
      <c r="E19" s="48">
        <f>E6-E14</f>
        <v>178800124007</v>
      </c>
      <c r="F19" s="20">
        <v>72.06</v>
      </c>
      <c r="G19" s="52">
        <f t="shared" si="0"/>
        <v>74678919007</v>
      </c>
      <c r="H19" s="21">
        <f t="shared" si="1"/>
        <v>71.72306448720029</v>
      </c>
      <c r="I19" s="35">
        <f t="shared" si="2"/>
        <v>0</v>
      </c>
    </row>
    <row r="20" spans="1:8" ht="17.25" customHeight="1" thickBot="1">
      <c r="A20" s="27"/>
      <c r="B20" s="27"/>
      <c r="C20" s="49"/>
      <c r="D20" s="22"/>
      <c r="E20" s="49"/>
      <c r="F20" s="22"/>
      <c r="G20" s="53"/>
      <c r="H20" s="23"/>
    </row>
    <row r="21" spans="2:8" ht="16.5" customHeight="1">
      <c r="B21" s="82"/>
      <c r="C21" s="83"/>
      <c r="D21" s="83"/>
      <c r="E21" s="83"/>
      <c r="F21" s="83"/>
      <c r="G21" s="83"/>
      <c r="H21" s="83"/>
    </row>
    <row r="22" spans="2:8" ht="19.5" customHeight="1">
      <c r="B22" s="32"/>
      <c r="C22" s="30"/>
      <c r="D22" s="30"/>
      <c r="E22" s="30"/>
      <c r="F22" s="30"/>
      <c r="G22" s="30"/>
      <c r="H22" s="30"/>
    </row>
    <row r="23" spans="2:8" ht="18.75" customHeight="1">
      <c r="B23" s="32"/>
      <c r="C23" s="30"/>
      <c r="D23" s="30"/>
      <c r="E23" s="30"/>
      <c r="F23" s="30"/>
      <c r="G23" s="30"/>
      <c r="H23" s="30"/>
    </row>
    <row r="24" ht="19.5" customHeight="1"/>
    <row r="25" spans="1:8" ht="27" customHeight="1">
      <c r="A25" s="61" t="s">
        <v>67</v>
      </c>
      <c r="B25" s="61"/>
      <c r="C25" s="61"/>
      <c r="D25" s="61"/>
      <c r="E25" s="61"/>
      <c r="F25" s="61"/>
      <c r="G25" s="61"/>
      <c r="H25" s="61"/>
    </row>
    <row r="26" spans="2:8" ht="17.25" customHeight="1">
      <c r="B26" s="63"/>
      <c r="C26" s="63"/>
      <c r="D26" s="63"/>
      <c r="E26" s="63"/>
      <c r="F26" s="63"/>
      <c r="G26" s="63"/>
      <c r="H26" s="63"/>
    </row>
    <row r="27" spans="2:8" ht="20.25" thickBot="1">
      <c r="B27" s="2"/>
      <c r="C27" s="38" t="s">
        <v>76</v>
      </c>
      <c r="D27" s="38"/>
      <c r="E27" s="38"/>
      <c r="F27" s="38"/>
      <c r="G27" s="71" t="s">
        <v>38</v>
      </c>
      <c r="H27" s="70"/>
    </row>
    <row r="28" spans="1:8" ht="18.75" customHeight="1">
      <c r="A28" s="65" t="s">
        <v>19</v>
      </c>
      <c r="B28" s="66"/>
      <c r="C28" s="62" t="s">
        <v>30</v>
      </c>
      <c r="D28" s="62"/>
      <c r="E28" s="62" t="s">
        <v>15</v>
      </c>
      <c r="F28" s="62"/>
      <c r="G28" s="62" t="s">
        <v>65</v>
      </c>
      <c r="H28" s="64"/>
    </row>
    <row r="29" spans="1:8" ht="18.75" customHeight="1">
      <c r="A29" s="67"/>
      <c r="B29" s="68"/>
      <c r="C29" s="12" t="s">
        <v>16</v>
      </c>
      <c r="D29" s="13" t="s">
        <v>1</v>
      </c>
      <c r="E29" s="12" t="s">
        <v>16</v>
      </c>
      <c r="F29" s="13" t="s">
        <v>1</v>
      </c>
      <c r="G29" s="12" t="s">
        <v>16</v>
      </c>
      <c r="H29" s="3" t="s">
        <v>1</v>
      </c>
    </row>
    <row r="30" spans="1:9" ht="17.25" customHeight="1">
      <c r="A30" s="80" t="s">
        <v>32</v>
      </c>
      <c r="B30" s="81"/>
      <c r="C30" s="46">
        <f>SUM(C31:C32)</f>
        <v>109439130000</v>
      </c>
      <c r="D30" s="14">
        <v>100</v>
      </c>
      <c r="E30" s="46">
        <f>SUM(E31:E32)</f>
        <v>184234422125</v>
      </c>
      <c r="F30" s="14">
        <v>100</v>
      </c>
      <c r="G30" s="48">
        <f>E30-C30</f>
        <v>74795292125</v>
      </c>
      <c r="H30" s="15">
        <f aca="true" t="shared" si="3" ref="H30:H40">IF(C30=0," ",ABS(G30/C30*100))</f>
        <v>68.34419473637993</v>
      </c>
      <c r="I30" s="36"/>
    </row>
    <row r="31" spans="1:9" ht="17.25" customHeight="1">
      <c r="A31" s="24"/>
      <c r="B31" s="25" t="s">
        <v>33</v>
      </c>
      <c r="C31" s="47">
        <v>104121205000</v>
      </c>
      <c r="D31" s="16">
        <v>95.14</v>
      </c>
      <c r="E31" s="55">
        <v>178800124007</v>
      </c>
      <c r="F31" s="29">
        <v>97.05</v>
      </c>
      <c r="G31" s="54">
        <f>E31-C31</f>
        <v>74678919007</v>
      </c>
      <c r="H31" s="19">
        <f t="shared" si="3"/>
        <v>71.72306448720029</v>
      </c>
      <c r="I31" s="36"/>
    </row>
    <row r="32" spans="1:9" ht="17.25" customHeight="1">
      <c r="A32" s="24"/>
      <c r="B32" s="9" t="s">
        <v>39</v>
      </c>
      <c r="C32" s="47">
        <v>5317925000</v>
      </c>
      <c r="D32" s="16">
        <v>4.86</v>
      </c>
      <c r="E32" s="55">
        <v>5434298118</v>
      </c>
      <c r="F32" s="29">
        <v>2.95</v>
      </c>
      <c r="G32" s="54">
        <f>E32-C32</f>
        <v>116373118</v>
      </c>
      <c r="H32" s="19">
        <f t="shared" si="3"/>
        <v>2.1883181504064084</v>
      </c>
      <c r="I32" s="36"/>
    </row>
    <row r="33" spans="1:9" ht="17.25" customHeight="1">
      <c r="A33" s="74" t="s">
        <v>34</v>
      </c>
      <c r="B33" s="75"/>
      <c r="C33" s="48">
        <f>C34</f>
        <v>103374658000</v>
      </c>
      <c r="D33" s="20">
        <v>94.46</v>
      </c>
      <c r="E33" s="48">
        <f>E34</f>
        <v>178233115320</v>
      </c>
      <c r="F33" s="20">
        <f>F34</f>
        <v>96.74</v>
      </c>
      <c r="G33" s="48">
        <f>G34</f>
        <v>74858457320</v>
      </c>
      <c r="H33" s="21">
        <f t="shared" si="3"/>
        <v>72.41470856425953</v>
      </c>
      <c r="I33" s="36"/>
    </row>
    <row r="34" spans="1:9" ht="17.25" customHeight="1">
      <c r="A34" s="28"/>
      <c r="B34" s="9" t="s">
        <v>35</v>
      </c>
      <c r="C34" s="47">
        <v>103374658000</v>
      </c>
      <c r="D34" s="16">
        <v>94.46</v>
      </c>
      <c r="E34" s="55">
        <v>178233115320</v>
      </c>
      <c r="F34" s="29">
        <v>96.74</v>
      </c>
      <c r="G34" s="54">
        <f aca="true" t="shared" si="4" ref="G34:G40">E34-C34</f>
        <v>74858457320</v>
      </c>
      <c r="H34" s="19">
        <f t="shared" si="3"/>
        <v>72.41470856425953</v>
      </c>
      <c r="I34" s="36"/>
    </row>
    <row r="35" spans="1:9" ht="17.25" customHeight="1">
      <c r="A35" s="74" t="s">
        <v>36</v>
      </c>
      <c r="B35" s="75"/>
      <c r="C35" s="48">
        <v>6064472000</v>
      </c>
      <c r="D35" s="20">
        <v>5.54</v>
      </c>
      <c r="E35" s="48">
        <v>6001306805</v>
      </c>
      <c r="F35" s="33">
        <v>3.26</v>
      </c>
      <c r="G35" s="48">
        <v>-63165195</v>
      </c>
      <c r="H35" s="21">
        <f t="shared" si="3"/>
        <v>1.0415613263611407</v>
      </c>
      <c r="I35" s="36"/>
    </row>
    <row r="36" spans="1:9" ht="17.25" customHeight="1">
      <c r="A36" s="28" t="s">
        <v>49</v>
      </c>
      <c r="B36" s="9"/>
      <c r="C36" s="47"/>
      <c r="D36" s="33"/>
      <c r="E36" s="54"/>
      <c r="F36" s="45"/>
      <c r="G36" s="54"/>
      <c r="H36" s="19"/>
      <c r="I36" s="36"/>
    </row>
    <row r="37" spans="1:9" ht="17.25" customHeight="1">
      <c r="A37" s="74"/>
      <c r="B37" s="75"/>
      <c r="C37" s="47"/>
      <c r="D37" s="16"/>
      <c r="E37" s="48">
        <f>E38</f>
        <v>0</v>
      </c>
      <c r="F37" s="20"/>
      <c r="G37" s="48">
        <f t="shared" si="4"/>
        <v>0</v>
      </c>
      <c r="H37" s="19" t="str">
        <f t="shared" si="3"/>
        <v> </v>
      </c>
      <c r="I37" s="36"/>
    </row>
    <row r="38" spans="1:9" ht="17.25" customHeight="1">
      <c r="A38" s="28"/>
      <c r="B38" s="9"/>
      <c r="C38" s="48"/>
      <c r="D38" s="20"/>
      <c r="E38" s="54"/>
      <c r="F38" s="29"/>
      <c r="G38" s="54">
        <f t="shared" si="4"/>
        <v>0</v>
      </c>
      <c r="H38" s="21" t="str">
        <f t="shared" si="3"/>
        <v> </v>
      </c>
      <c r="I38" s="36"/>
    </row>
    <row r="39" spans="1:8" ht="14.25" customHeight="1">
      <c r="A39" s="74"/>
      <c r="B39" s="75"/>
      <c r="C39" s="48"/>
      <c r="D39" s="20"/>
      <c r="E39" s="48">
        <f>E40</f>
        <v>0</v>
      </c>
      <c r="F39" s="20"/>
      <c r="G39" s="48">
        <f t="shared" si="4"/>
        <v>0</v>
      </c>
      <c r="H39" s="21" t="str">
        <f t="shared" si="3"/>
        <v> </v>
      </c>
    </row>
    <row r="40" spans="1:8" ht="12.75" customHeight="1">
      <c r="A40" s="28"/>
      <c r="B40" s="9"/>
      <c r="C40" s="48"/>
      <c r="D40" s="20"/>
      <c r="E40" s="54"/>
      <c r="F40" s="29"/>
      <c r="G40" s="54">
        <f t="shared" si="4"/>
        <v>0</v>
      </c>
      <c r="H40" s="21" t="str">
        <f t="shared" si="3"/>
        <v> </v>
      </c>
    </row>
    <row r="41" spans="1:8" ht="13.5" customHeight="1">
      <c r="A41" s="28"/>
      <c r="B41" s="9"/>
      <c r="C41" s="48"/>
      <c r="D41" s="20"/>
      <c r="E41" s="54"/>
      <c r="F41" s="29"/>
      <c r="G41" s="54"/>
      <c r="H41" s="21"/>
    </row>
    <row r="42" spans="1:11" ht="17.25" customHeight="1" thickBot="1">
      <c r="A42" s="76"/>
      <c r="B42" s="77"/>
      <c r="C42" s="49">
        <v>0</v>
      </c>
      <c r="D42" s="22">
        <v>0</v>
      </c>
      <c r="E42" s="49">
        <v>0</v>
      </c>
      <c r="F42" s="22">
        <v>0</v>
      </c>
      <c r="G42" s="49">
        <v>0</v>
      </c>
      <c r="H42" s="23">
        <v>0</v>
      </c>
      <c r="I42" s="37"/>
      <c r="J42" s="37"/>
      <c r="K42" s="37"/>
    </row>
    <row r="43" spans="2:11" ht="15.75">
      <c r="B43" s="78"/>
      <c r="C43" s="79"/>
      <c r="D43" s="79"/>
      <c r="E43" s="79"/>
      <c r="F43" s="79"/>
      <c r="G43" s="79"/>
      <c r="H43" s="79"/>
      <c r="I43" s="78"/>
      <c r="J43" s="78"/>
      <c r="K43" s="78"/>
    </row>
    <row r="44" spans="2:8" ht="15.75">
      <c r="B44" s="72"/>
      <c r="C44" s="73"/>
      <c r="D44" s="73"/>
      <c r="E44" s="73"/>
      <c r="F44" s="73"/>
      <c r="G44" s="73"/>
      <c r="H44" s="73"/>
    </row>
  </sheetData>
  <sheetProtection/>
  <mergeCells count="24">
    <mergeCell ref="A28:B29"/>
    <mergeCell ref="A30:B30"/>
    <mergeCell ref="A35:B35"/>
    <mergeCell ref="A25:H25"/>
    <mergeCell ref="C4:D4"/>
    <mergeCell ref="E4:F4"/>
    <mergeCell ref="B21:H21"/>
    <mergeCell ref="A6:B6"/>
    <mergeCell ref="B44:H44"/>
    <mergeCell ref="A33:B33"/>
    <mergeCell ref="A42:B42"/>
    <mergeCell ref="A39:B39"/>
    <mergeCell ref="B43:K43"/>
    <mergeCell ref="A37:B37"/>
    <mergeCell ref="A1:H1"/>
    <mergeCell ref="C28:D28"/>
    <mergeCell ref="B26:H26"/>
    <mergeCell ref="G4:H4"/>
    <mergeCell ref="B2:H2"/>
    <mergeCell ref="E28:F28"/>
    <mergeCell ref="G28:H28"/>
    <mergeCell ref="A4:B5"/>
    <mergeCell ref="G3:H3"/>
    <mergeCell ref="G27:H27"/>
  </mergeCells>
  <dataValidations count="1">
    <dataValidation type="decimal" operator="greaterThanOrEqual" allowBlank="1" showInputMessage="1" showErrorMessage="1" sqref="G6 C6:E18 F6:F9 F11:F12 F14:F16 F18">
      <formula1>0</formula1>
    </dataValidation>
  </dataValidation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perSize="9" scale="94" r:id="rId1"/>
  <ignoredErrors>
    <ignoredError sqref="G7 G15 G18 E37 G8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zoomScalePageLayoutView="0" workbookViewId="0" topLeftCell="A1">
      <selection activeCell="A35" sqref="A35:B35"/>
    </sheetView>
  </sheetViews>
  <sheetFormatPr defaultColWidth="9.00390625" defaultRowHeight="16.5"/>
  <cols>
    <col min="1" max="1" width="1.37890625" style="1" customWidth="1"/>
    <col min="2" max="2" width="19.00390625" style="1" customWidth="1"/>
    <col min="3" max="3" width="6.00390625" style="1" customWidth="1"/>
    <col min="4" max="4" width="14.375" style="1" customWidth="1"/>
    <col min="5" max="5" width="4.375" style="1" customWidth="1"/>
    <col min="6" max="6" width="4.50390625" style="1" customWidth="1"/>
    <col min="7" max="7" width="14.375" style="1" customWidth="1"/>
    <col min="8" max="8" width="3.50390625" style="1" customWidth="1"/>
    <col min="9" max="9" width="14.75390625" style="1" customWidth="1"/>
    <col min="10" max="10" width="3.125" style="1" customWidth="1"/>
    <col min="11" max="11" width="8.25390625" style="1" customWidth="1"/>
    <col min="12" max="12" width="16.25390625" style="1" customWidth="1"/>
    <col min="13" max="16384" width="9.00390625" style="1" customWidth="1"/>
  </cols>
  <sheetData>
    <row r="1" spans="2:11" ht="27" customHeight="1">
      <c r="B1" s="61" t="s">
        <v>64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7.25" customHeight="1"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2:11" ht="20.25" thickBot="1">
      <c r="B3" s="2"/>
      <c r="C3" s="135" t="s">
        <v>77</v>
      </c>
      <c r="D3" s="136"/>
      <c r="E3" s="136"/>
      <c r="F3" s="136"/>
      <c r="G3" s="136"/>
      <c r="H3" s="136"/>
      <c r="I3" s="137" t="s">
        <v>0</v>
      </c>
      <c r="J3" s="137"/>
      <c r="K3" s="137"/>
    </row>
    <row r="4" spans="1:11" ht="18.75" customHeight="1">
      <c r="A4" s="65" t="s">
        <v>19</v>
      </c>
      <c r="B4" s="65"/>
      <c r="C4" s="66"/>
      <c r="D4" s="133" t="s">
        <v>31</v>
      </c>
      <c r="E4" s="66"/>
      <c r="F4" s="133" t="s">
        <v>20</v>
      </c>
      <c r="G4" s="66"/>
      <c r="H4" s="64" t="s">
        <v>65</v>
      </c>
      <c r="I4" s="140"/>
      <c r="J4" s="140"/>
      <c r="K4" s="140"/>
    </row>
    <row r="5" spans="1:11" ht="18.75" customHeight="1">
      <c r="A5" s="67"/>
      <c r="B5" s="67"/>
      <c r="C5" s="68"/>
      <c r="D5" s="134"/>
      <c r="E5" s="68"/>
      <c r="F5" s="134"/>
      <c r="G5" s="68"/>
      <c r="H5" s="131" t="s">
        <v>21</v>
      </c>
      <c r="I5" s="132"/>
      <c r="J5" s="125" t="s">
        <v>1</v>
      </c>
      <c r="K5" s="126"/>
    </row>
    <row r="6" spans="1:11" ht="15.75" customHeight="1">
      <c r="A6" s="138" t="s">
        <v>22</v>
      </c>
      <c r="B6" s="138"/>
      <c r="C6" s="139"/>
      <c r="D6" s="129"/>
      <c r="E6" s="130"/>
      <c r="F6" s="129"/>
      <c r="G6" s="130"/>
      <c r="H6" s="129"/>
      <c r="I6" s="130"/>
      <c r="J6" s="127"/>
      <c r="K6" s="128"/>
    </row>
    <row r="7" spans="1:12" ht="15.75" customHeight="1">
      <c r="A7" s="4"/>
      <c r="B7" s="112" t="s">
        <v>62</v>
      </c>
      <c r="C7" s="113"/>
      <c r="D7" s="97">
        <v>104121205000</v>
      </c>
      <c r="E7" s="107"/>
      <c r="F7" s="97">
        <v>178800124007</v>
      </c>
      <c r="G7" s="107"/>
      <c r="H7" s="101">
        <f>F7-D7</f>
        <v>74678919007</v>
      </c>
      <c r="I7" s="102"/>
      <c r="J7" s="103">
        <f>IF(D7=0," ",ABS(H7/D7*100))</f>
        <v>71.72306448720029</v>
      </c>
      <c r="K7" s="122">
        <f>IF(F7=0," ",ABS(J7/F7*100))</f>
        <v>4.011354292147602E-08</v>
      </c>
      <c r="L7" s="35">
        <f>F7-D7-H7</f>
        <v>0</v>
      </c>
    </row>
    <row r="8" spans="1:12" ht="15.75" customHeight="1">
      <c r="A8" s="4"/>
      <c r="B8" s="112" t="s">
        <v>52</v>
      </c>
      <c r="C8" s="113"/>
      <c r="D8" s="97">
        <v>-10653756000</v>
      </c>
      <c r="E8" s="107"/>
      <c r="F8" s="97">
        <v>-18589424841</v>
      </c>
      <c r="G8" s="107"/>
      <c r="H8" s="101">
        <f>F8-D8</f>
        <v>-7935668841</v>
      </c>
      <c r="I8" s="102"/>
      <c r="J8" s="103">
        <f aca="true" t="shared" si="0" ref="J8:J28">IF(D8=0," ",ABS(H8/D8*100))</f>
        <v>74.48705265072712</v>
      </c>
      <c r="K8" s="122">
        <f aca="true" t="shared" si="1" ref="K8:K28">IF(F8=0," ",ABS(J8/F8*100))</f>
        <v>4.0069584340469656E-07</v>
      </c>
      <c r="L8" s="35"/>
    </row>
    <row r="9" spans="1:12" ht="15.75" customHeight="1">
      <c r="A9" s="4"/>
      <c r="B9" s="112" t="s">
        <v>63</v>
      </c>
      <c r="C9" s="113"/>
      <c r="D9" s="97">
        <f>D7+D8</f>
        <v>93467449000</v>
      </c>
      <c r="E9" s="107"/>
      <c r="F9" s="97">
        <f>F7+F8</f>
        <v>160210699166</v>
      </c>
      <c r="G9" s="107"/>
      <c r="H9" s="101">
        <f>F9-D9</f>
        <v>66743250166</v>
      </c>
      <c r="I9" s="102"/>
      <c r="J9" s="103">
        <f t="shared" si="0"/>
        <v>71.4080151754222</v>
      </c>
      <c r="K9" s="122">
        <f t="shared" si="1"/>
        <v>4.457131486670176E-08</v>
      </c>
      <c r="L9" s="35"/>
    </row>
    <row r="10" spans="1:12" ht="15.75" customHeight="1">
      <c r="A10" s="4"/>
      <c r="B10" s="112" t="s">
        <v>23</v>
      </c>
      <c r="C10" s="113"/>
      <c r="D10" s="97">
        <v>-38157466000</v>
      </c>
      <c r="E10" s="107"/>
      <c r="F10" s="97">
        <v>-92846353887</v>
      </c>
      <c r="G10" s="107"/>
      <c r="H10" s="101">
        <f>F10-D10</f>
        <v>-54688887887</v>
      </c>
      <c r="I10" s="102"/>
      <c r="J10" s="103">
        <f t="shared" si="0"/>
        <v>143.32421310943445</v>
      </c>
      <c r="K10" s="122">
        <f t="shared" si="1"/>
        <v>1.543670883230043E-07</v>
      </c>
      <c r="L10" s="35">
        <f aca="true" t="shared" si="2" ref="L10:L28">F10-D10-H10</f>
        <v>0</v>
      </c>
    </row>
    <row r="11" spans="1:12" ht="15.75" customHeight="1">
      <c r="A11" s="4"/>
      <c r="B11" s="112" t="s">
        <v>69</v>
      </c>
      <c r="C11" s="113"/>
      <c r="D11" s="97">
        <f>D9+D10</f>
        <v>55309983000</v>
      </c>
      <c r="E11" s="107"/>
      <c r="F11" s="97">
        <f>F9+F10</f>
        <v>67364345279</v>
      </c>
      <c r="G11" s="107"/>
      <c r="H11" s="97">
        <f>H9+H10</f>
        <v>12054362279</v>
      </c>
      <c r="I11" s="107"/>
      <c r="J11" s="123">
        <f t="shared" si="0"/>
        <v>21.79418908698634</v>
      </c>
      <c r="K11" s="124">
        <f t="shared" si="1"/>
        <v>3.235270675714621E-08</v>
      </c>
      <c r="L11" s="35"/>
    </row>
    <row r="12" spans="1:12" ht="15.75" customHeight="1">
      <c r="A12" s="4"/>
      <c r="B12" s="112" t="s">
        <v>53</v>
      </c>
      <c r="C12" s="113"/>
      <c r="D12" s="97">
        <v>10853192000</v>
      </c>
      <c r="E12" s="107"/>
      <c r="F12" s="97">
        <v>11224973318</v>
      </c>
      <c r="G12" s="107"/>
      <c r="H12" s="101">
        <f>F12-D12</f>
        <v>371781318</v>
      </c>
      <c r="I12" s="102"/>
      <c r="J12" s="103">
        <f t="shared" si="0"/>
        <v>3.425548152101244</v>
      </c>
      <c r="K12" s="122">
        <f t="shared" si="1"/>
        <v>3.051720529801302E-08</v>
      </c>
      <c r="L12" s="35"/>
    </row>
    <row r="13" spans="1:12" ht="15.75" customHeight="1">
      <c r="A13" s="4"/>
      <c r="B13" s="112" t="s">
        <v>54</v>
      </c>
      <c r="C13" s="113"/>
      <c r="D13" s="97"/>
      <c r="E13" s="107"/>
      <c r="F13" s="97">
        <v>7570354261</v>
      </c>
      <c r="G13" s="107"/>
      <c r="H13" s="101">
        <f>F13-D13</f>
        <v>7570354261</v>
      </c>
      <c r="I13" s="102"/>
      <c r="J13" s="103" t="str">
        <f t="shared" si="0"/>
        <v> </v>
      </c>
      <c r="K13" s="122" t="e">
        <f t="shared" si="1"/>
        <v>#VALUE!</v>
      </c>
      <c r="L13" s="35"/>
    </row>
    <row r="14" spans="1:12" ht="15.75" customHeight="1">
      <c r="A14" s="4"/>
      <c r="B14" s="4" t="s">
        <v>72</v>
      </c>
      <c r="C14" s="6"/>
      <c r="D14" s="91">
        <f>D11+D12+D13</f>
        <v>66163175000</v>
      </c>
      <c r="E14" s="92"/>
      <c r="F14" s="91">
        <f>F11+F12+F13</f>
        <v>86159672858</v>
      </c>
      <c r="G14" s="92"/>
      <c r="H14" s="91">
        <f>H11+H12+H13</f>
        <v>19996497858</v>
      </c>
      <c r="I14" s="92"/>
      <c r="J14" s="87">
        <f t="shared" si="0"/>
        <v>30.22300223349318</v>
      </c>
      <c r="K14" s="88">
        <f t="shared" si="1"/>
        <v>3.507789808267238E-08</v>
      </c>
      <c r="L14" s="35">
        <f t="shared" si="2"/>
        <v>0</v>
      </c>
    </row>
    <row r="15" spans="1:12" ht="15.75" customHeight="1">
      <c r="A15" s="118" t="s">
        <v>24</v>
      </c>
      <c r="B15" s="118"/>
      <c r="C15" s="119"/>
      <c r="D15" s="91"/>
      <c r="E15" s="92"/>
      <c r="F15" s="91"/>
      <c r="G15" s="92"/>
      <c r="H15" s="91"/>
      <c r="I15" s="92"/>
      <c r="J15" s="87" t="str">
        <f t="shared" si="0"/>
        <v> </v>
      </c>
      <c r="K15" s="88" t="str">
        <f t="shared" si="1"/>
        <v> </v>
      </c>
      <c r="L15" s="35">
        <f t="shared" si="2"/>
        <v>0</v>
      </c>
    </row>
    <row r="16" spans="1:12" ht="15.75" customHeight="1">
      <c r="A16" s="4"/>
      <c r="B16" s="89" t="s">
        <v>68</v>
      </c>
      <c r="C16" s="90"/>
      <c r="D16" s="97">
        <v>-244529839000</v>
      </c>
      <c r="E16" s="107"/>
      <c r="F16" s="97">
        <v>-219807817758</v>
      </c>
      <c r="G16" s="107"/>
      <c r="H16" s="101">
        <f>F16-D16</f>
        <v>24722021242</v>
      </c>
      <c r="I16" s="102"/>
      <c r="J16" s="103">
        <f t="shared" si="0"/>
        <v>10.110022295479448</v>
      </c>
      <c r="K16" s="122">
        <f t="shared" si="1"/>
        <v>4.599482583740582E-09</v>
      </c>
      <c r="L16" s="35">
        <f t="shared" si="2"/>
        <v>0</v>
      </c>
    </row>
    <row r="17" spans="1:12" ht="15.75" customHeight="1">
      <c r="A17" s="4"/>
      <c r="B17" s="89" t="s">
        <v>55</v>
      </c>
      <c r="C17" s="90"/>
      <c r="D17" s="97"/>
      <c r="E17" s="107"/>
      <c r="F17" s="97">
        <v>-503367639614</v>
      </c>
      <c r="G17" s="107"/>
      <c r="H17" s="101">
        <f>F17-D17</f>
        <v>-503367639614</v>
      </c>
      <c r="I17" s="102"/>
      <c r="J17" s="103" t="str">
        <f t="shared" si="0"/>
        <v> </v>
      </c>
      <c r="K17" s="122" t="e">
        <f t="shared" si="1"/>
        <v>#VALUE!</v>
      </c>
      <c r="L17" s="35">
        <f t="shared" si="2"/>
        <v>0</v>
      </c>
    </row>
    <row r="18" spans="1:12" ht="15.75" customHeight="1">
      <c r="A18" s="4"/>
      <c r="B18" s="89" t="s">
        <v>56</v>
      </c>
      <c r="C18" s="90"/>
      <c r="D18" s="97">
        <v>4057989000</v>
      </c>
      <c r="E18" s="107"/>
      <c r="F18" s="97">
        <v>513468592941</v>
      </c>
      <c r="G18" s="107"/>
      <c r="H18" s="101">
        <f>F18-D18</f>
        <v>509410603941</v>
      </c>
      <c r="I18" s="102"/>
      <c r="J18" s="103">
        <f t="shared" si="0"/>
        <v>12553.277102057202</v>
      </c>
      <c r="K18" s="122">
        <f t="shared" si="1"/>
        <v>2.4447994044106283E-06</v>
      </c>
      <c r="L18" s="35">
        <f t="shared" si="2"/>
        <v>0</v>
      </c>
    </row>
    <row r="19" spans="1:12" ht="15.75" customHeight="1">
      <c r="A19" s="4"/>
      <c r="B19" s="89" t="s">
        <v>37</v>
      </c>
      <c r="C19" s="90"/>
      <c r="D19" s="97">
        <v>-2000000</v>
      </c>
      <c r="E19" s="107"/>
      <c r="F19" s="97">
        <v>-143334</v>
      </c>
      <c r="G19" s="107"/>
      <c r="H19" s="101">
        <f>F19-D19</f>
        <v>1856666</v>
      </c>
      <c r="I19" s="102"/>
      <c r="J19" s="103">
        <f t="shared" si="0"/>
        <v>92.8333</v>
      </c>
      <c r="K19" s="122">
        <f t="shared" si="1"/>
        <v>0.06476711736224482</v>
      </c>
      <c r="L19" s="35">
        <f t="shared" si="2"/>
        <v>0</v>
      </c>
    </row>
    <row r="20" spans="1:12" ht="15.75" customHeight="1">
      <c r="A20" s="4"/>
      <c r="B20" s="4" t="s">
        <v>73</v>
      </c>
      <c r="C20" s="6"/>
      <c r="D20" s="91">
        <f>SUM(D16:E19)</f>
        <v>-240473850000</v>
      </c>
      <c r="E20" s="92"/>
      <c r="F20" s="91">
        <f>SUM(F16:G19)</f>
        <v>-209707007765</v>
      </c>
      <c r="G20" s="92"/>
      <c r="H20" s="91">
        <f>SUM(H16:I19)</f>
        <v>30766842235</v>
      </c>
      <c r="I20" s="92"/>
      <c r="J20" s="87">
        <f t="shared" si="0"/>
        <v>12.794256936876922</v>
      </c>
      <c r="K20" s="88">
        <f t="shared" si="1"/>
        <v>6.101015446853502E-09</v>
      </c>
      <c r="L20" s="35">
        <f t="shared" si="2"/>
        <v>0</v>
      </c>
    </row>
    <row r="21" spans="1:12" ht="15.75" customHeight="1">
      <c r="A21" s="118" t="s">
        <v>57</v>
      </c>
      <c r="B21" s="118"/>
      <c r="C21" s="119"/>
      <c r="D21" s="91"/>
      <c r="E21" s="92"/>
      <c r="F21" s="91"/>
      <c r="G21" s="92"/>
      <c r="H21" s="91"/>
      <c r="I21" s="92"/>
      <c r="J21" s="87" t="str">
        <f t="shared" si="0"/>
        <v> </v>
      </c>
      <c r="K21" s="88" t="str">
        <f t="shared" si="1"/>
        <v> </v>
      </c>
      <c r="L21" s="35">
        <f t="shared" si="2"/>
        <v>0</v>
      </c>
    </row>
    <row r="22" spans="1:12" ht="15.75" customHeight="1">
      <c r="A22" s="4"/>
      <c r="B22" s="89" t="s">
        <v>29</v>
      </c>
      <c r="C22" s="90"/>
      <c r="D22" s="97">
        <v>206307025000</v>
      </c>
      <c r="E22" s="107"/>
      <c r="F22" s="97">
        <v>240868087013</v>
      </c>
      <c r="G22" s="107"/>
      <c r="H22" s="101">
        <f>F22-D22</f>
        <v>34561062013</v>
      </c>
      <c r="I22" s="102"/>
      <c r="J22" s="103">
        <f t="shared" si="0"/>
        <v>16.752246809336715</v>
      </c>
      <c r="K22" s="122">
        <f t="shared" si="1"/>
        <v>6.954946592170416E-09</v>
      </c>
      <c r="L22" s="35">
        <f t="shared" si="2"/>
        <v>0</v>
      </c>
    </row>
    <row r="23" spans="1:12" ht="15.75" customHeight="1">
      <c r="A23" s="4"/>
      <c r="B23" s="89" t="s">
        <v>25</v>
      </c>
      <c r="C23" s="162"/>
      <c r="D23" s="97">
        <v>-28447230000</v>
      </c>
      <c r="E23" s="98"/>
      <c r="F23" s="97">
        <v>-27530242330</v>
      </c>
      <c r="G23" s="98"/>
      <c r="H23" s="101">
        <f>F23-D23</f>
        <v>916987670</v>
      </c>
      <c r="I23" s="102"/>
      <c r="J23" s="103">
        <f t="shared" si="0"/>
        <v>3.223469104021727</v>
      </c>
      <c r="K23" s="104">
        <f t="shared" si="1"/>
        <v>1.170882938618044E-08</v>
      </c>
      <c r="L23" s="35">
        <f t="shared" si="2"/>
        <v>0</v>
      </c>
    </row>
    <row r="24" spans="1:12" ht="15.75" customHeight="1">
      <c r="A24" s="4"/>
      <c r="B24" s="4" t="s">
        <v>74</v>
      </c>
      <c r="C24" s="6"/>
      <c r="D24" s="91">
        <f>SUM(D22:E23)</f>
        <v>177859795000</v>
      </c>
      <c r="E24" s="92"/>
      <c r="F24" s="91">
        <f>SUM(F22:G23)</f>
        <v>213337844683</v>
      </c>
      <c r="G24" s="92"/>
      <c r="H24" s="91">
        <f>SUM(H22:I23)</f>
        <v>35478049683</v>
      </c>
      <c r="I24" s="92"/>
      <c r="J24" s="87">
        <f t="shared" si="0"/>
        <v>19.947200368132663</v>
      </c>
      <c r="K24" s="88">
        <f t="shared" si="1"/>
        <v>9.350052447455973E-09</v>
      </c>
      <c r="L24" s="35">
        <f t="shared" si="2"/>
        <v>0</v>
      </c>
    </row>
    <row r="25" spans="1:12" ht="15.75" customHeight="1">
      <c r="A25" s="118" t="s">
        <v>80</v>
      </c>
      <c r="B25" s="118"/>
      <c r="C25" s="6"/>
      <c r="D25" s="91"/>
      <c r="E25" s="92"/>
      <c r="F25" s="91">
        <v>-2432627647</v>
      </c>
      <c r="G25" s="92"/>
      <c r="H25" s="91">
        <f>F25-D25</f>
        <v>-2432627647</v>
      </c>
      <c r="I25" s="92"/>
      <c r="J25" s="59"/>
      <c r="K25" s="41"/>
      <c r="L25" s="35"/>
    </row>
    <row r="26" spans="1:12" ht="15.75" customHeight="1">
      <c r="A26" s="118" t="s">
        <v>51</v>
      </c>
      <c r="B26" s="118"/>
      <c r="C26" s="119"/>
      <c r="D26" s="91">
        <f>D14+D20+D24</f>
        <v>3549120000</v>
      </c>
      <c r="E26" s="92"/>
      <c r="F26" s="91">
        <f>F14+F20+F24+F25</f>
        <v>87357882129</v>
      </c>
      <c r="G26" s="92"/>
      <c r="H26" s="91">
        <f>H14+H20+H24+H25</f>
        <v>83808762129</v>
      </c>
      <c r="I26" s="92"/>
      <c r="J26" s="99">
        <f t="shared" si="0"/>
        <v>2361.395560843251</v>
      </c>
      <c r="K26" s="100">
        <f t="shared" si="1"/>
        <v>2.703128216130762E-06</v>
      </c>
      <c r="L26" s="35">
        <f t="shared" si="2"/>
        <v>0</v>
      </c>
    </row>
    <row r="27" spans="1:12" ht="15.75" customHeight="1">
      <c r="A27" s="118" t="s">
        <v>3</v>
      </c>
      <c r="B27" s="118"/>
      <c r="C27" s="119"/>
      <c r="D27" s="95">
        <v>59424999000</v>
      </c>
      <c r="E27" s="96"/>
      <c r="F27" s="95">
        <v>68160731522</v>
      </c>
      <c r="G27" s="96"/>
      <c r="H27" s="95">
        <f>F27-D27</f>
        <v>8735732522</v>
      </c>
      <c r="I27" s="96"/>
      <c r="J27" s="99">
        <f t="shared" si="0"/>
        <v>14.700433603709442</v>
      </c>
      <c r="K27" s="100">
        <f t="shared" si="1"/>
        <v>2.1567306094660434E-08</v>
      </c>
      <c r="L27" s="35">
        <f t="shared" si="2"/>
        <v>0</v>
      </c>
    </row>
    <row r="28" spans="1:12" ht="15.75" customHeight="1" thickBot="1">
      <c r="A28" s="84" t="s">
        <v>4</v>
      </c>
      <c r="B28" s="84"/>
      <c r="C28" s="85"/>
      <c r="D28" s="144">
        <f>SUM(D26:E27)</f>
        <v>62974119000</v>
      </c>
      <c r="E28" s="145"/>
      <c r="F28" s="144">
        <f>SUM(F26:G27)</f>
        <v>155518613651</v>
      </c>
      <c r="G28" s="145"/>
      <c r="H28" s="144">
        <f>SUM(H26:I27)</f>
        <v>92544494651</v>
      </c>
      <c r="I28" s="145"/>
      <c r="J28" s="150">
        <f t="shared" si="0"/>
        <v>146.95639434193592</v>
      </c>
      <c r="K28" s="151">
        <f t="shared" si="1"/>
        <v>9.449440867041255E-08</v>
      </c>
      <c r="L28" s="35">
        <f t="shared" si="2"/>
        <v>0</v>
      </c>
    </row>
    <row r="29" spans="1:12" ht="16.5" customHeight="1">
      <c r="A29" s="60"/>
      <c r="B29" s="86" t="s">
        <v>81</v>
      </c>
      <c r="C29" s="86"/>
      <c r="D29" s="86"/>
      <c r="E29" s="86"/>
      <c r="F29" s="86"/>
      <c r="G29" s="86"/>
      <c r="H29" s="86"/>
      <c r="I29" s="86"/>
      <c r="J29" s="86"/>
      <c r="K29" s="86"/>
      <c r="L29" s="35"/>
    </row>
    <row r="30" spans="1:11" ht="14.25" customHeight="1">
      <c r="A30" s="4"/>
      <c r="B30" s="4"/>
      <c r="C30" s="4"/>
      <c r="D30" s="42"/>
      <c r="E30" s="42"/>
      <c r="F30" s="42"/>
      <c r="G30" s="42"/>
      <c r="H30" s="42"/>
      <c r="I30" s="42"/>
      <c r="J30" s="41"/>
      <c r="K30" s="41"/>
    </row>
    <row r="31" spans="2:11" ht="27" customHeight="1">
      <c r="B31" s="61" t="s">
        <v>27</v>
      </c>
      <c r="C31" s="61"/>
      <c r="D31" s="61"/>
      <c r="E31" s="61"/>
      <c r="F31" s="61"/>
      <c r="G31" s="61"/>
      <c r="H31" s="61"/>
      <c r="I31" s="61"/>
      <c r="J31" s="61"/>
      <c r="K31" s="61"/>
    </row>
    <row r="32" spans="2:11" ht="16.5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3:11" ht="20.25" customHeight="1" thickBot="1">
      <c r="C33" s="159" t="s">
        <v>79</v>
      </c>
      <c r="D33" s="159"/>
      <c r="E33" s="159"/>
      <c r="F33" s="159"/>
      <c r="G33" s="159"/>
      <c r="H33" s="159"/>
      <c r="I33" s="137" t="s">
        <v>0</v>
      </c>
      <c r="J33" s="137"/>
      <c r="K33" s="137"/>
    </row>
    <row r="34" spans="1:11" ht="35.25" customHeight="1">
      <c r="A34" s="114" t="s">
        <v>5</v>
      </c>
      <c r="B34" s="115"/>
      <c r="C34" s="141" t="s">
        <v>6</v>
      </c>
      <c r="D34" s="115"/>
      <c r="E34" s="146" t="s">
        <v>7</v>
      </c>
      <c r="F34" s="147"/>
      <c r="G34" s="141" t="s">
        <v>8</v>
      </c>
      <c r="H34" s="115"/>
      <c r="I34" s="141" t="s">
        <v>2</v>
      </c>
      <c r="J34" s="114"/>
      <c r="K34" s="8" t="s">
        <v>7</v>
      </c>
    </row>
    <row r="35" spans="1:11" ht="16.5" customHeight="1">
      <c r="A35" s="163" t="s">
        <v>83</v>
      </c>
      <c r="B35" s="164"/>
      <c r="C35" s="142">
        <f>SUM(C36:D42)</f>
        <v>3081317081256</v>
      </c>
      <c r="D35" s="160"/>
      <c r="E35" s="129">
        <f>IF(C$35&gt;0,(C35/C$35)*100,0)</f>
        <v>100</v>
      </c>
      <c r="F35" s="130">
        <f>IF(E$5&gt;0,(E35/#REF!)*100,0)</f>
        <v>0</v>
      </c>
      <c r="G35" s="154" t="s">
        <v>9</v>
      </c>
      <c r="H35" s="149"/>
      <c r="I35" s="142">
        <f>SUM(I36:J39)</f>
        <v>719431558</v>
      </c>
      <c r="J35" s="143"/>
      <c r="K35" s="7">
        <f>IF(I$43&gt;0,(I35/I$43)*100,0)</f>
        <v>0.023348183229060827</v>
      </c>
    </row>
    <row r="36" spans="1:11" ht="16.5" customHeight="1">
      <c r="A36" s="105" t="s">
        <v>10</v>
      </c>
      <c r="B36" s="106"/>
      <c r="C36" s="97">
        <v>2829275675602</v>
      </c>
      <c r="D36" s="107"/>
      <c r="E36" s="110">
        <f>IF(C$35&gt;0,(C36/C$35)*100,0)</f>
        <v>91.82033529794138</v>
      </c>
      <c r="F36" s="111">
        <f>IF(E$5&gt;0,(E36/#REF!)*100,0)</f>
        <v>0</v>
      </c>
      <c r="G36" s="105" t="s">
        <v>11</v>
      </c>
      <c r="H36" s="106"/>
      <c r="I36" s="97">
        <v>719431558</v>
      </c>
      <c r="J36" s="109"/>
      <c r="K36" s="5">
        <f>IF(I$43&gt;0,(I36/I$43)*100,0)</f>
        <v>0.023348183229060827</v>
      </c>
    </row>
    <row r="37" spans="1:11" ht="16.5" customHeight="1">
      <c r="A37" s="93" t="s">
        <v>58</v>
      </c>
      <c r="B37" s="94"/>
      <c r="C37" s="97">
        <v>247413631412</v>
      </c>
      <c r="D37" s="107"/>
      <c r="E37" s="110">
        <f>IF(C$35&gt;0,(C37/C$35)*100,0)</f>
        <v>8.029476515644724</v>
      </c>
      <c r="F37" s="111">
        <f>IF(E$5&gt;0,(E37/#REF!)*100,0)</f>
        <v>0</v>
      </c>
      <c r="G37" s="105"/>
      <c r="H37" s="106"/>
      <c r="I37" s="97"/>
      <c r="J37" s="109"/>
      <c r="K37" s="5">
        <f>IF(I$43&gt;0,(I37/I$43)*100,0)</f>
        <v>0</v>
      </c>
    </row>
    <row r="38" spans="1:11" ht="16.5" customHeight="1">
      <c r="A38" s="93"/>
      <c r="B38" s="94"/>
      <c r="C38" s="56"/>
      <c r="D38" s="57"/>
      <c r="E38" s="5"/>
      <c r="F38" s="43"/>
      <c r="G38" s="31"/>
      <c r="H38" s="9"/>
      <c r="I38" s="56"/>
      <c r="J38" s="58"/>
      <c r="K38" s="5"/>
    </row>
    <row r="39" spans="1:11" ht="16.5" customHeight="1">
      <c r="A39" s="105" t="s">
        <v>59</v>
      </c>
      <c r="B39" s="106"/>
      <c r="C39" s="97">
        <v>14460875</v>
      </c>
      <c r="D39" s="107"/>
      <c r="E39" s="120" t="s">
        <v>70</v>
      </c>
      <c r="F39" s="121">
        <f>IF(E$5&gt;0,(E39/#REF!)*100,0)</f>
        <v>0</v>
      </c>
      <c r="G39" s="161"/>
      <c r="H39" s="106"/>
      <c r="I39" s="97"/>
      <c r="J39" s="107"/>
      <c r="K39" s="5">
        <f>IF(I$43&gt;0,(I39/I$43)*100,0)</f>
        <v>0</v>
      </c>
    </row>
    <row r="40" spans="1:11" ht="16.5" customHeight="1">
      <c r="A40" s="31" t="s">
        <v>28</v>
      </c>
      <c r="B40" s="9"/>
      <c r="C40" s="97">
        <v>4613313367</v>
      </c>
      <c r="D40" s="107"/>
      <c r="E40" s="110">
        <f>IF(C$35&gt;0,(C40/C$35)*100,0)</f>
        <v>0.14971887817269136</v>
      </c>
      <c r="F40" s="111">
        <f>IF(E$5&gt;0,(E40/#REF!)*100,0)</f>
        <v>0</v>
      </c>
      <c r="G40" s="116" t="s">
        <v>60</v>
      </c>
      <c r="H40" s="117"/>
      <c r="I40" s="95">
        <f>SUM(I41:I42)</f>
        <v>3080597649698</v>
      </c>
      <c r="J40" s="108"/>
      <c r="K40" s="7">
        <f>IF(I$43&gt;0,(I40/I$43)*100,0)</f>
        <v>99.97665181677094</v>
      </c>
    </row>
    <row r="41" spans="1:11" ht="16.5" customHeight="1">
      <c r="A41" s="105"/>
      <c r="B41" s="106"/>
      <c r="C41" s="97"/>
      <c r="D41" s="107"/>
      <c r="E41" s="110">
        <f>IF(C$35&gt;0,(C41/C$35)*100,0)</f>
        <v>0</v>
      </c>
      <c r="F41" s="111">
        <f>IF(E$5&gt;0,(E41/#REF!)*100,0)</f>
        <v>0</v>
      </c>
      <c r="G41" s="105" t="s">
        <v>12</v>
      </c>
      <c r="H41" s="106"/>
      <c r="I41" s="97">
        <v>3074596342893</v>
      </c>
      <c r="J41" s="109"/>
      <c r="K41" s="5">
        <f>IF(I$43&gt;0,(I41/I$43)*100,0)</f>
        <v>99.78188747909512</v>
      </c>
    </row>
    <row r="42" spans="1:11" ht="16.5" customHeight="1">
      <c r="A42" s="105"/>
      <c r="B42" s="106"/>
      <c r="C42" s="97"/>
      <c r="D42" s="107"/>
      <c r="E42" s="110">
        <f>IF(C$35&gt;0,(C42/C$35)*100,0)</f>
        <v>0</v>
      </c>
      <c r="F42" s="111">
        <f>IF(E$5&gt;0,(E42/#REF!)*100,0)</f>
        <v>0</v>
      </c>
      <c r="G42" s="105" t="s">
        <v>61</v>
      </c>
      <c r="H42" s="106"/>
      <c r="I42" s="97">
        <v>6001306805</v>
      </c>
      <c r="J42" s="109"/>
      <c r="K42" s="5">
        <f>IF(I$43&gt;0,(I42/I$43)*100,0)</f>
        <v>0.1947643376758149</v>
      </c>
    </row>
    <row r="43" spans="1:11" ht="16.5" customHeight="1" thickBot="1">
      <c r="A43" s="155" t="s">
        <v>13</v>
      </c>
      <c r="B43" s="156"/>
      <c r="C43" s="144">
        <f>SUM(C36:D42)</f>
        <v>3081317081256</v>
      </c>
      <c r="D43" s="145"/>
      <c r="E43" s="152">
        <f>IF(C$35&gt;0,(C43/C$35)*100,0)</f>
        <v>100</v>
      </c>
      <c r="F43" s="153">
        <f>IF(E$5&gt;0,(E43/#REF!)*100,0)</f>
        <v>0</v>
      </c>
      <c r="G43" s="157" t="s">
        <v>26</v>
      </c>
      <c r="H43" s="158"/>
      <c r="I43" s="144">
        <f>I35+I40</f>
        <v>3081317081256</v>
      </c>
      <c r="J43" s="148"/>
      <c r="K43" s="10">
        <f>IF(I$43&gt;0,(I43/I$43)*100,0)</f>
        <v>100</v>
      </c>
    </row>
    <row r="44" spans="2:11" s="11" customFormat="1" ht="32.25" customHeight="1">
      <c r="B44" s="79" t="s">
        <v>82</v>
      </c>
      <c r="C44" s="79"/>
      <c r="D44" s="79"/>
      <c r="E44" s="79"/>
      <c r="F44" s="79"/>
      <c r="G44" s="79"/>
      <c r="H44" s="79"/>
      <c r="I44" s="79"/>
      <c r="J44" s="79"/>
      <c r="K44" s="79"/>
    </row>
    <row r="45" spans="2:11" ht="16.5" customHeight="1"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sheetProtection/>
  <mergeCells count="171">
    <mergeCell ref="H21:I21"/>
    <mergeCell ref="A26:C26"/>
    <mergeCell ref="B23:C23"/>
    <mergeCell ref="B32:K32"/>
    <mergeCell ref="A25:B25"/>
    <mergeCell ref="F25:G25"/>
    <mergeCell ref="H25:I25"/>
    <mergeCell ref="J24:K24"/>
    <mergeCell ref="D23:E23"/>
    <mergeCell ref="C34:D34"/>
    <mergeCell ref="G43:H43"/>
    <mergeCell ref="C33:H33"/>
    <mergeCell ref="C35:D35"/>
    <mergeCell ref="A27:C27"/>
    <mergeCell ref="D27:E27"/>
    <mergeCell ref="D28:E28"/>
    <mergeCell ref="G34:H34"/>
    <mergeCell ref="G39:H39"/>
    <mergeCell ref="E37:F37"/>
    <mergeCell ref="I37:J37"/>
    <mergeCell ref="E36:F36"/>
    <mergeCell ref="I33:K33"/>
    <mergeCell ref="G35:H35"/>
    <mergeCell ref="J12:K12"/>
    <mergeCell ref="B44:K44"/>
    <mergeCell ref="J13:K13"/>
    <mergeCell ref="B13:C13"/>
    <mergeCell ref="D13:E13"/>
    <mergeCell ref="A43:B43"/>
    <mergeCell ref="I43:J43"/>
    <mergeCell ref="A35:B35"/>
    <mergeCell ref="E35:F35"/>
    <mergeCell ref="J28:K28"/>
    <mergeCell ref="C43:D43"/>
    <mergeCell ref="G42:H42"/>
    <mergeCell ref="I42:J42"/>
    <mergeCell ref="E43:F43"/>
    <mergeCell ref="G41:H41"/>
    <mergeCell ref="H28:I28"/>
    <mergeCell ref="J16:K16"/>
    <mergeCell ref="H16:I16"/>
    <mergeCell ref="J22:K22"/>
    <mergeCell ref="I34:J34"/>
    <mergeCell ref="I35:J35"/>
    <mergeCell ref="F22:G22"/>
    <mergeCell ref="H22:I22"/>
    <mergeCell ref="F24:G24"/>
    <mergeCell ref="F28:G28"/>
    <mergeCell ref="E34:F34"/>
    <mergeCell ref="J18:K18"/>
    <mergeCell ref="J20:K20"/>
    <mergeCell ref="H19:I19"/>
    <mergeCell ref="J17:K17"/>
    <mergeCell ref="J19:K19"/>
    <mergeCell ref="H20:I20"/>
    <mergeCell ref="B1:K1"/>
    <mergeCell ref="B2:K2"/>
    <mergeCell ref="C3:H3"/>
    <mergeCell ref="I3:K3"/>
    <mergeCell ref="H8:I8"/>
    <mergeCell ref="A6:C6"/>
    <mergeCell ref="F8:G8"/>
    <mergeCell ref="D4:E5"/>
    <mergeCell ref="D8:E8"/>
    <mergeCell ref="H4:K4"/>
    <mergeCell ref="H5:I5"/>
    <mergeCell ref="H6:I6"/>
    <mergeCell ref="D9:E9"/>
    <mergeCell ref="D10:E10"/>
    <mergeCell ref="F11:G11"/>
    <mergeCell ref="F4:G5"/>
    <mergeCell ref="H9:I9"/>
    <mergeCell ref="H11:I11"/>
    <mergeCell ref="F9:G9"/>
    <mergeCell ref="D6:E6"/>
    <mergeCell ref="J7:K7"/>
    <mergeCell ref="J10:K10"/>
    <mergeCell ref="J5:K5"/>
    <mergeCell ref="J6:K6"/>
    <mergeCell ref="D12:E12"/>
    <mergeCell ref="D11:E11"/>
    <mergeCell ref="F6:G6"/>
    <mergeCell ref="H12:I12"/>
    <mergeCell ref="F12:G12"/>
    <mergeCell ref="J8:K8"/>
    <mergeCell ref="J14:K14"/>
    <mergeCell ref="J9:K9"/>
    <mergeCell ref="J11:K11"/>
    <mergeCell ref="H13:I13"/>
    <mergeCell ref="F13:G13"/>
    <mergeCell ref="J15:K15"/>
    <mergeCell ref="F10:G10"/>
    <mergeCell ref="A4:C5"/>
    <mergeCell ref="D20:E20"/>
    <mergeCell ref="D19:E19"/>
    <mergeCell ref="B16:C16"/>
    <mergeCell ref="B17:C17"/>
    <mergeCell ref="B8:C8"/>
    <mergeCell ref="D14:E14"/>
    <mergeCell ref="D17:E17"/>
    <mergeCell ref="D18:E18"/>
    <mergeCell ref="B9:C9"/>
    <mergeCell ref="F7:G7"/>
    <mergeCell ref="H7:I7"/>
    <mergeCell ref="H10:I10"/>
    <mergeCell ref="H14:I14"/>
    <mergeCell ref="H24:I24"/>
    <mergeCell ref="H15:I15"/>
    <mergeCell ref="F15:G15"/>
    <mergeCell ref="H18:I18"/>
    <mergeCell ref="H17:I17"/>
    <mergeCell ref="F20:G20"/>
    <mergeCell ref="F18:G18"/>
    <mergeCell ref="F14:G14"/>
    <mergeCell ref="F21:G21"/>
    <mergeCell ref="D16:E16"/>
    <mergeCell ref="F17:G17"/>
    <mergeCell ref="D15:E15"/>
    <mergeCell ref="F16:G16"/>
    <mergeCell ref="D21:E21"/>
    <mergeCell ref="F19:G19"/>
    <mergeCell ref="A42:B42"/>
    <mergeCell ref="G36:H36"/>
    <mergeCell ref="G37:H37"/>
    <mergeCell ref="A36:B36"/>
    <mergeCell ref="A39:B39"/>
    <mergeCell ref="C36:D36"/>
    <mergeCell ref="C37:D37"/>
    <mergeCell ref="C42:D42"/>
    <mergeCell ref="E42:F42"/>
    <mergeCell ref="E39:F39"/>
    <mergeCell ref="C40:D40"/>
    <mergeCell ref="E40:F40"/>
    <mergeCell ref="G40:H40"/>
    <mergeCell ref="I39:J39"/>
    <mergeCell ref="C39:D39"/>
    <mergeCell ref="D7:E7"/>
    <mergeCell ref="I36:J36"/>
    <mergeCell ref="B7:C7"/>
    <mergeCell ref="B10:C10"/>
    <mergeCell ref="A15:C15"/>
    <mergeCell ref="A41:B41"/>
    <mergeCell ref="C41:D41"/>
    <mergeCell ref="I40:J40"/>
    <mergeCell ref="I41:J41"/>
    <mergeCell ref="E41:F41"/>
    <mergeCell ref="B11:C11"/>
    <mergeCell ref="B12:C12"/>
    <mergeCell ref="A34:B34"/>
    <mergeCell ref="D22:E22"/>
    <mergeCell ref="B18:C18"/>
    <mergeCell ref="A37:B38"/>
    <mergeCell ref="B19:C19"/>
    <mergeCell ref="H27:I27"/>
    <mergeCell ref="H26:I26"/>
    <mergeCell ref="D24:E24"/>
    <mergeCell ref="F23:G23"/>
    <mergeCell ref="D26:E26"/>
    <mergeCell ref="H23:I23"/>
    <mergeCell ref="F26:G26"/>
    <mergeCell ref="F27:G27"/>
    <mergeCell ref="B31:K31"/>
    <mergeCell ref="A28:C28"/>
    <mergeCell ref="B29:K29"/>
    <mergeCell ref="J21:K21"/>
    <mergeCell ref="B22:C22"/>
    <mergeCell ref="D25:E25"/>
    <mergeCell ref="J26:K26"/>
    <mergeCell ref="J27:K27"/>
    <mergeCell ref="J23:K23"/>
    <mergeCell ref="A21:C21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94" r:id="rId1"/>
  <ignoredErrors>
    <ignoredError sqref="D9 D11 F11:G11 I11 F9" unlockedFormula="1"/>
    <ignoredError sqref="H1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林聖偉</cp:lastModifiedBy>
  <cp:lastPrinted>2021-03-15T11:43:00Z</cp:lastPrinted>
  <dcterms:created xsi:type="dcterms:W3CDTF">2012-03-08T08:45:09Z</dcterms:created>
  <dcterms:modified xsi:type="dcterms:W3CDTF">2021-04-21T06:25:46Z</dcterms:modified>
  <cp:category/>
  <cp:version/>
  <cp:contentType/>
  <cp:contentStatus/>
</cp:coreProperties>
</file>