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'現流表及平衡表'!$A$1:$K$44</definedName>
    <definedName name="_xlnm.Print_Area" localSheetId="0">'餘絀表及撥補表'!$A$1:$H$46</definedName>
  </definedNames>
  <calcPr fullCalcOnLoad="1"/>
</workbook>
</file>

<file path=xl/comments2.xml><?xml version="1.0" encoding="utf-8"?>
<comments xmlns="http://schemas.openxmlformats.org/spreadsheetml/2006/main">
  <authors>
    <author>張浚仰</author>
  </authors>
  <commentList>
    <comment ref="E36" authorId="0">
      <text>
        <r>
          <rPr>
            <sz val="9"/>
            <rFont val="細明體"/>
            <family val="3"/>
          </rPr>
          <t>調整尾差</t>
        </r>
      </text>
    </comment>
  </commentList>
</comments>
</file>

<file path=xl/sharedStrings.xml><?xml version="1.0" encoding="utf-8"?>
<sst xmlns="http://schemas.openxmlformats.org/spreadsheetml/2006/main" count="85" uniqueCount="67">
  <si>
    <t>單位：新臺幣元</t>
  </si>
  <si>
    <t>％</t>
  </si>
  <si>
    <t>金　　　　額</t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</si>
  <si>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</si>
  <si>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</si>
  <si>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</si>
  <si>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</si>
  <si>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</si>
  <si>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</si>
  <si>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</si>
  <si>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</si>
  <si>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本年度決算數</t>
  </si>
  <si>
    <t>賸餘之部</t>
  </si>
  <si>
    <t>未分配賸餘</t>
  </si>
  <si>
    <t>本年度
決算數</t>
  </si>
  <si>
    <t>總收入</t>
  </si>
  <si>
    <t>本期賸餘</t>
  </si>
  <si>
    <t>前期未分配賸餘</t>
  </si>
  <si>
    <t>合                 計</t>
  </si>
  <si>
    <t>負　債</t>
  </si>
  <si>
    <t>合 　　計</t>
  </si>
  <si>
    <t>流動資產</t>
  </si>
  <si>
    <t>投資、長期應收款、貸墊款及準備金</t>
  </si>
  <si>
    <t>流動負債</t>
  </si>
  <si>
    <t>淨值</t>
  </si>
  <si>
    <t>基金</t>
  </si>
  <si>
    <t>公積</t>
  </si>
  <si>
    <t>總支出</t>
  </si>
  <si>
    <t>本年度預算數</t>
  </si>
  <si>
    <t>本年度
預算數</t>
  </si>
  <si>
    <t>無形資產</t>
  </si>
  <si>
    <t>業務活動之現金流量</t>
  </si>
  <si>
    <t>調整非現金項目</t>
  </si>
  <si>
    <t>投資活動之現金流量</t>
  </si>
  <si>
    <t>減少投資、長期應收款、貸墊款及準備金</t>
  </si>
  <si>
    <t>增加投資、長期應收款、貸墊款及準備金</t>
  </si>
  <si>
    <t>期初現金及約當現金</t>
  </si>
  <si>
    <t>期末現金及約當現金</t>
  </si>
  <si>
    <t>分配之部</t>
  </si>
  <si>
    <t>利息股利之調整</t>
  </si>
  <si>
    <t>收取利息</t>
  </si>
  <si>
    <t>不動產、廠房及設備</t>
  </si>
  <si>
    <t>本期賸餘（短絀）</t>
  </si>
  <si>
    <t>現金及約當現金之淨增（淨減）</t>
  </si>
  <si>
    <r>
      <t>比較增減</t>
    </r>
  </si>
  <si>
    <t>中央公教人員急難救助基金現金流量表</t>
  </si>
  <si>
    <t>累積餘絀</t>
  </si>
  <si>
    <t>中央公教人員急難救助基金收支餘絀表</t>
  </si>
  <si>
    <t>中央公教人員急難救助基金餘絀撥補表</t>
  </si>
  <si>
    <t>本期賸餘（短絀）</t>
  </si>
  <si>
    <t>收取股利</t>
  </si>
  <si>
    <t>支付利息</t>
  </si>
  <si>
    <t>中央公教人員急難救助基金平衡表</t>
  </si>
  <si>
    <t>未計利息股利之本期賸餘（短絀）</t>
  </si>
  <si>
    <t>未計利息股利之現金流入（流出）</t>
  </si>
  <si>
    <t xml:space="preserve">    業務活動之淨現金流入（流出）</t>
  </si>
  <si>
    <t xml:space="preserve">    投資活動之淨現金流入（流出）</t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</si>
  <si>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</si>
  <si>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</t>
    </r>
    <r>
      <rPr>
        <b/>
        <sz val="12"/>
        <color indexed="8"/>
        <rFont val="新細明體"/>
        <family val="1"/>
      </rPr>
      <t>　</t>
    </r>
    <r>
      <rPr>
        <b/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新細明體"/>
        <family val="1"/>
      </rPr>
      <t>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0"/>
        <color indexed="8"/>
        <rFont val="新細明體"/>
        <family val="1"/>
      </rPr>
      <t>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</si>
  <si>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109</t>
    </r>
    <r>
      <rPr>
        <b/>
        <sz val="12"/>
        <color indexed="8"/>
        <rFont val="新細明體"/>
        <family val="1"/>
      </rPr>
      <t>年度</t>
    </r>
  </si>
  <si>
    <t>增加無形資產及其他資產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</si>
  <si>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</si>
  <si>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-</t>
  </si>
  <si>
    <t>業務外收入</t>
  </si>
  <si>
    <t>業務收入</t>
  </si>
  <si>
    <t>業務成本與費用</t>
  </si>
  <si>
    <t>資                 產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</si>
</sst>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_(* #,###\-_);_(&quot;  &quot;* #,###\-_);_(* &quot;&quot;_);_(@_)"/>
    <numFmt numFmtId="183" formatCode="_(* ##,##0.00_);_(&quot;  &quot;* #,###\-_);_(* &quot;&quot;_);_(@_)"/>
    <numFmt numFmtId="184" formatCode="_(* ##,##0.00_);_(&quot;  &quot;* ##,##0.00_);_(* &quot;&quot;_);_(@_)"/>
    <numFmt numFmtId="185" formatCode="#,##0_ "/>
    <numFmt numFmtId="186" formatCode="_(* #,##0.000_);_(&quot;-&quot;\ #,##0.000_);_(* &quot;&quot;_);_(@_)"/>
    <numFmt numFmtId="187" formatCode="_(* #,##0.0_);_(&quot;-&quot;\ #,##0.0_);_(* &quot;&quot;_);_(@_)"/>
    <numFmt numFmtId="188" formatCode="_(* #,##0_);_(&quot;-&quot;\ #,##0_);_(* &quot;&quot;_);_(@_)"/>
  </numFmts>
  <fonts count="56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sz val="10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標楷體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8" borderId="0" applyNumberFormat="0" applyBorder="0" applyAlignment="0" applyProtection="0"/>
    <xf numFmtId="0" fontId="44" fillId="0" borderId="1" applyNumberFormat="0" applyFill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1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15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4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50" fillId="27" borderId="2" applyNumberFormat="0" applyAlignment="0" applyProtection="0"/>
    <xf numFmtId="0" fontId="51" fillId="20" borderId="8" applyNumberFormat="0" applyAlignment="0" applyProtection="0"/>
    <xf numFmtId="0" fontId="52" fillId="28" borderId="9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12" xfId="0" applyNumberFormat="1" applyFont="1" applyBorder="1" applyAlignment="1" applyProtection="1">
      <alignment vertical="center" readingOrder="2"/>
      <protection/>
    </xf>
    <xf numFmtId="178" fontId="9" fillId="0" borderId="13" xfId="0" applyNumberFormat="1" applyFont="1" applyBorder="1" applyAlignment="1" applyProtection="1">
      <alignment vertical="center" readingOrder="2"/>
      <protection/>
    </xf>
    <xf numFmtId="178" fontId="9" fillId="0" borderId="14" xfId="0" applyNumberFormat="1" applyFont="1" applyBorder="1" applyAlignment="1" applyProtection="1">
      <alignment vertical="center" readingOrder="2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13" xfId="0" applyNumberFormat="1" applyFont="1" applyBorder="1" applyAlignment="1" applyProtection="1">
      <alignment vertical="center" readingOrder="2"/>
      <protection/>
    </xf>
    <xf numFmtId="0" fontId="11" fillId="0" borderId="16" xfId="0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 readingOrder="1"/>
      <protection locked="0"/>
    </xf>
    <xf numFmtId="181" fontId="9" fillId="0" borderId="17" xfId="0" applyNumberFormat="1" applyFont="1" applyBorder="1" applyAlignment="1" applyProtection="1">
      <alignment vertical="center"/>
      <protection/>
    </xf>
    <xf numFmtId="181" fontId="9" fillId="0" borderId="12" xfId="0" applyNumberFormat="1" applyFont="1" applyBorder="1" applyAlignment="1" applyProtection="1">
      <alignment vertical="center" readingOrder="2"/>
      <protection/>
    </xf>
    <xf numFmtId="181" fontId="9" fillId="0" borderId="18" xfId="0" applyNumberFormat="1" applyFont="1" applyBorder="1" applyAlignment="1" applyProtection="1">
      <alignment vertical="center"/>
      <protection/>
    </xf>
    <xf numFmtId="181" fontId="12" fillId="0" borderId="18" xfId="0" applyNumberFormat="1" applyFont="1" applyBorder="1" applyAlignment="1" applyProtection="1">
      <alignment horizontal="center" vertical="center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8" xfId="0" applyNumberFormat="1" applyFont="1" applyBorder="1" applyAlignment="1" applyProtection="1">
      <alignment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178" fontId="12" fillId="0" borderId="13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6" fillId="0" borderId="0" xfId="0" applyFont="1" applyAlignment="1">
      <alignment horizontal="right" vertical="center"/>
    </xf>
    <xf numFmtId="181" fontId="9" fillId="0" borderId="18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20" fillId="0" borderId="16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188" fontId="23" fillId="0" borderId="13" xfId="0" applyNumberFormat="1" applyFont="1" applyBorder="1" applyAlignment="1" applyProtection="1">
      <alignment horizontal="right" vertical="center"/>
      <protection locked="0"/>
    </xf>
    <xf numFmtId="188" fontId="23" fillId="0" borderId="16" xfId="0" applyNumberFormat="1" applyFont="1" applyBorder="1" applyAlignment="1" applyProtection="1">
      <alignment horizontal="right" vertical="center"/>
      <protection locked="0"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16" xfId="0" applyNumberFormat="1" applyFont="1" applyBorder="1" applyAlignment="1" applyProtection="1">
      <alignment horizontal="center" vertical="center"/>
      <protection locked="0"/>
    </xf>
    <xf numFmtId="188" fontId="23" fillId="0" borderId="13" xfId="0" applyNumberFormat="1" applyFont="1" applyBorder="1" applyAlignment="1" applyProtection="1">
      <alignment horizontal="right" vertical="center"/>
      <protection/>
    </xf>
    <xf numFmtId="188" fontId="23" fillId="0" borderId="16" xfId="0" applyNumberFormat="1" applyFont="1" applyBorder="1" applyAlignment="1" applyProtection="1">
      <alignment horizontal="right" vertical="center"/>
      <protection/>
    </xf>
    <xf numFmtId="188" fontId="12" fillId="0" borderId="13" xfId="0" applyNumberFormat="1" applyFont="1" applyBorder="1" applyAlignment="1" applyProtection="1">
      <alignment horizontal="right" vertical="center"/>
      <protection locked="0"/>
    </xf>
    <xf numFmtId="188" fontId="12" fillId="0" borderId="16" xfId="0" applyNumberFormat="1" applyFont="1" applyBorder="1" applyAlignment="1" applyProtection="1">
      <alignment horizontal="right" vertical="center"/>
      <protection locked="0"/>
    </xf>
    <xf numFmtId="188" fontId="12" fillId="0" borderId="0" xfId="0" applyNumberFormat="1" applyFont="1" applyBorder="1" applyAlignment="1" applyProtection="1">
      <alignment horizontal="right" vertical="center"/>
      <protection locked="0"/>
    </xf>
    <xf numFmtId="188" fontId="9" fillId="0" borderId="21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horizontal="left" vertical="center"/>
      <protection locked="0"/>
    </xf>
    <xf numFmtId="188" fontId="9" fillId="0" borderId="18" xfId="0" applyNumberFormat="1" applyFont="1" applyBorder="1" applyAlignment="1" applyProtection="1">
      <alignment vertical="center"/>
      <protection/>
    </xf>
    <xf numFmtId="188" fontId="9" fillId="0" borderId="17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horizontal="center" vertical="center"/>
      <protection locked="0"/>
    </xf>
    <xf numFmtId="188" fontId="12" fillId="0" borderId="18" xfId="0" applyNumberFormat="1" applyFont="1" applyBorder="1" applyAlignment="1" applyProtection="1">
      <alignment horizontal="right" vertical="center"/>
      <protection/>
    </xf>
    <xf numFmtId="188" fontId="9" fillId="0" borderId="17" xfId="0" applyNumberFormat="1" applyFont="1" applyBorder="1" applyAlignment="1" applyProtection="1">
      <alignment horizontal="right" vertical="center"/>
      <protection/>
    </xf>
    <xf numFmtId="188" fontId="4" fillId="0" borderId="0" xfId="0" applyNumberFormat="1" applyFont="1" applyAlignment="1">
      <alignment vertical="center"/>
    </xf>
    <xf numFmtId="188" fontId="12" fillId="0" borderId="18" xfId="0" applyNumberFormat="1" applyFont="1" applyBorder="1" applyAlignment="1" applyProtection="1">
      <alignment vertical="center"/>
      <protection/>
    </xf>
    <xf numFmtId="188" fontId="12" fillId="0" borderId="18" xfId="0" applyNumberFormat="1" applyFont="1" applyBorder="1" applyAlignment="1" applyProtection="1">
      <alignment vertical="center"/>
      <protection locked="0"/>
    </xf>
    <xf numFmtId="188" fontId="4" fillId="0" borderId="13" xfId="0" applyNumberFormat="1" applyFont="1" applyBorder="1" applyAlignment="1">
      <alignment vertical="center"/>
    </xf>
    <xf numFmtId="188" fontId="12" fillId="0" borderId="18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16" xfId="0" applyFont="1" applyBorder="1" applyAlignment="1" applyProtection="1">
      <alignment horizontal="left" vertical="center"/>
      <protection locked="0"/>
    </xf>
    <xf numFmtId="0" fontId="12" fillId="0" borderId="19" xfId="0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2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8" fillId="0" borderId="24" xfId="0" applyFont="1" applyBorder="1" applyAlignment="1" applyProtection="1">
      <alignment horizontal="left" vertical="top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6" fillId="0" borderId="27" xfId="0" applyFont="1" applyBorder="1" applyAlignment="1" applyProtection="1">
      <alignment horizontal="distributed" vertical="center" indent="1"/>
      <protection/>
    </xf>
    <xf numFmtId="0" fontId="6" fillId="0" borderId="28" xfId="0" applyFont="1" applyBorder="1" applyAlignment="1" applyProtection="1">
      <alignment horizontal="distributed" vertical="center" indent="1"/>
      <protection/>
    </xf>
    <xf numFmtId="0" fontId="6" fillId="0" borderId="29" xfId="0" applyFont="1" applyBorder="1" applyAlignment="1" applyProtection="1">
      <alignment horizontal="distributed" vertical="center" inden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6" xfId="0" applyFont="1" applyBorder="1" applyAlignment="1" applyProtection="1">
      <alignment horizontal="left" vertical="center"/>
      <protection/>
    </xf>
    <xf numFmtId="188" fontId="21" fillId="0" borderId="13" xfId="0" applyNumberFormat="1" applyFont="1" applyBorder="1" applyAlignment="1" applyProtection="1">
      <alignment horizontal="right" vertical="center"/>
      <protection/>
    </xf>
    <xf numFmtId="188" fontId="21" fillId="0" borderId="16" xfId="0" applyNumberFormat="1" applyFont="1" applyBorder="1" applyAlignment="1" applyProtection="1">
      <alignment horizontal="right" vertical="center"/>
      <protection/>
    </xf>
    <xf numFmtId="178" fontId="23" fillId="0" borderId="13" xfId="0" applyNumberFormat="1" applyFont="1" applyBorder="1" applyAlignment="1" applyProtection="1">
      <alignment horizontal="center" vertical="center"/>
      <protection/>
    </xf>
    <xf numFmtId="178" fontId="23" fillId="0" borderId="0" xfId="0" applyNumberFormat="1" applyFont="1" applyBorder="1" applyAlignment="1" applyProtection="1">
      <alignment horizontal="center" vertical="center"/>
      <protection/>
    </xf>
    <xf numFmtId="188" fontId="23" fillId="0" borderId="13" xfId="0" applyNumberFormat="1" applyFont="1" applyBorder="1" applyAlignment="1" applyProtection="1">
      <alignment horizontal="right" vertical="center"/>
      <protection/>
    </xf>
    <xf numFmtId="188" fontId="23" fillId="0" borderId="16" xfId="0" applyNumberFormat="1" applyFont="1" applyBorder="1" applyAlignment="1" applyProtection="1">
      <alignment horizontal="right" vertical="center"/>
      <protection/>
    </xf>
    <xf numFmtId="188" fontId="23" fillId="0" borderId="13" xfId="0" applyNumberFormat="1" applyFont="1" applyBorder="1" applyAlignment="1" applyProtection="1">
      <alignment horizontal="center" vertical="center"/>
      <protection locked="0"/>
    </xf>
    <xf numFmtId="188" fontId="23" fillId="0" borderId="16" xfId="0" applyNumberFormat="1" applyFont="1" applyBorder="1" applyAlignment="1" applyProtection="1">
      <alignment horizontal="center" vertical="center"/>
      <protection locked="0"/>
    </xf>
    <xf numFmtId="188" fontId="23" fillId="0" borderId="13" xfId="0" applyNumberFormat="1" applyFont="1" applyBorder="1" applyAlignment="1" applyProtection="1">
      <alignment horizontal="right" vertical="center"/>
      <protection locked="0"/>
    </xf>
    <xf numFmtId="188" fontId="23" fillId="0" borderId="16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188" fontId="12" fillId="0" borderId="13" xfId="0" applyNumberFormat="1" applyFont="1" applyBorder="1" applyAlignment="1" applyProtection="1">
      <alignment horizontal="right" vertical="center"/>
      <protection locked="0"/>
    </xf>
    <xf numFmtId="188" fontId="12" fillId="0" borderId="16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178" fontId="23" fillId="0" borderId="13" xfId="0" applyNumberFormat="1" applyFont="1" applyBorder="1" applyAlignment="1" applyProtection="1">
      <alignment horizontal="right" vertical="center"/>
      <protection/>
    </xf>
    <xf numFmtId="178" fontId="23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distributed" vertical="center" indent="1"/>
      <protection/>
    </xf>
    <xf numFmtId="181" fontId="12" fillId="0" borderId="13" xfId="0" applyNumberFormat="1" applyFont="1" applyBorder="1" applyAlignment="1" applyProtection="1">
      <alignment horizontal="right" vertical="center"/>
      <protection/>
    </xf>
    <xf numFmtId="181" fontId="12" fillId="0" borderId="16" xfId="0" applyNumberFormat="1" applyFont="1" applyBorder="1" applyAlignment="1" applyProtection="1">
      <alignment horizontal="right" vertical="center"/>
      <protection/>
    </xf>
    <xf numFmtId="188" fontId="9" fillId="0" borderId="12" xfId="0" applyNumberFormat="1" applyFont="1" applyBorder="1" applyAlignment="1" applyProtection="1">
      <alignment horizontal="right" vertical="center"/>
      <protection/>
    </xf>
    <xf numFmtId="188" fontId="9" fillId="0" borderId="23" xfId="0" applyNumberFormat="1" applyFont="1" applyBorder="1" applyAlignment="1" applyProtection="1">
      <alignment horizontal="right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188" fontId="9" fillId="0" borderId="14" xfId="0" applyNumberFormat="1" applyFont="1" applyBorder="1" applyAlignment="1" applyProtection="1">
      <alignment horizontal="right" vertical="center"/>
      <protection/>
    </xf>
    <xf numFmtId="188" fontId="9" fillId="0" borderId="25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25" xfId="0" applyNumberFormat="1" applyFont="1" applyBorder="1" applyAlignment="1" applyProtection="1">
      <alignment horizontal="right" vertical="center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0" fontId="13" fillId="0" borderId="25" xfId="0" applyFont="1" applyBorder="1" applyAlignment="1" applyProtection="1">
      <alignment horizontal="distributed" vertical="center" indent="1"/>
      <protection/>
    </xf>
    <xf numFmtId="186" fontId="12" fillId="0" borderId="13" xfId="0" applyNumberFormat="1" applyFont="1" applyBorder="1" applyAlignment="1" applyProtection="1">
      <alignment horizontal="right" vertical="center"/>
      <protection/>
    </xf>
    <xf numFmtId="186" fontId="12" fillId="0" borderId="16" xfId="0" applyNumberFormat="1" applyFont="1" applyBorder="1" applyAlignment="1" applyProtection="1">
      <alignment horizontal="right" vertical="center"/>
      <protection/>
    </xf>
    <xf numFmtId="178" fontId="21" fillId="0" borderId="12" xfId="0" applyNumberFormat="1" applyFont="1" applyBorder="1" applyAlignment="1" applyProtection="1">
      <alignment horizontal="right" vertical="center"/>
      <protection/>
    </xf>
    <xf numFmtId="178" fontId="21" fillId="0" borderId="22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5" fillId="0" borderId="24" xfId="0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 applyProtection="1">
      <alignment horizontal="left" vertical="center"/>
      <protection/>
    </xf>
    <xf numFmtId="0" fontId="20" fillId="0" borderId="25" xfId="0" applyFont="1" applyBorder="1" applyAlignment="1" applyProtection="1">
      <alignment horizontal="left" vertical="center"/>
      <protection/>
    </xf>
    <xf numFmtId="188" fontId="21" fillId="0" borderId="14" xfId="0" applyNumberFormat="1" applyFont="1" applyBorder="1" applyAlignment="1" applyProtection="1">
      <alignment horizontal="right" vertical="center"/>
      <protection/>
    </xf>
    <xf numFmtId="188" fontId="21" fillId="0" borderId="25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6" xfId="0" applyFont="1" applyBorder="1" applyAlignment="1" applyProtection="1">
      <alignment vertical="center" wrapText="1"/>
      <protection locked="0"/>
    </xf>
    <xf numFmtId="0" fontId="8" fillId="0" borderId="24" xfId="0" applyFont="1" applyBorder="1" applyAlignment="1" applyProtection="1">
      <alignment horizontal="center" vertical="top"/>
      <protection locked="0"/>
    </xf>
    <xf numFmtId="0" fontId="6" fillId="0" borderId="24" xfId="0" applyFont="1" applyBorder="1" applyAlignment="1" applyProtection="1">
      <alignment horizontal="right"/>
      <protection/>
    </xf>
    <xf numFmtId="0" fontId="6" fillId="0" borderId="31" xfId="0" applyFont="1" applyBorder="1" applyAlignment="1" applyProtection="1">
      <alignment horizontal="distributed" vertical="center" wrapText="1" indent="1"/>
      <protection/>
    </xf>
    <xf numFmtId="0" fontId="6" fillId="0" borderId="3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34" xfId="0" applyFont="1" applyBorder="1" applyAlignment="1" applyProtection="1">
      <alignment horizontal="distributed" vertical="center" indent="1"/>
      <protection/>
    </xf>
    <xf numFmtId="0" fontId="20" fillId="0" borderId="22" xfId="0" applyFont="1" applyBorder="1" applyAlignment="1" applyProtection="1">
      <alignment horizontal="left" vertical="center"/>
      <protection/>
    </xf>
    <xf numFmtId="0" fontId="20" fillId="0" borderId="23" xfId="0" applyFont="1" applyBorder="1" applyAlignment="1" applyProtection="1">
      <alignment horizontal="left" vertical="center"/>
      <protection/>
    </xf>
    <xf numFmtId="188" fontId="21" fillId="0" borderId="12" xfId="0" applyNumberFormat="1" applyFont="1" applyBorder="1" applyAlignment="1" applyProtection="1">
      <alignment horizontal="right" vertical="center"/>
      <protection/>
    </xf>
    <xf numFmtId="188" fontId="21" fillId="0" borderId="23" xfId="0" applyNumberFormat="1" applyFont="1" applyBorder="1" applyAlignment="1" applyProtection="1">
      <alignment horizontal="right" vertical="center"/>
      <protection/>
    </xf>
    <xf numFmtId="178" fontId="21" fillId="0" borderId="13" xfId="0" applyNumberFormat="1" applyFont="1" applyBorder="1" applyAlignment="1" applyProtection="1">
      <alignment horizontal="right" vertical="center"/>
      <protection/>
    </xf>
    <xf numFmtId="178" fontId="21" fillId="0" borderId="0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 vertical="center" wrapText="1"/>
      <protection locked="0"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23" xfId="0" applyNumberFormat="1" applyFont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88" fontId="21" fillId="0" borderId="13" xfId="0" applyNumberFormat="1" applyFont="1" applyBorder="1" applyAlignment="1" applyProtection="1">
      <alignment horizontal="right" vertical="center"/>
      <protection locked="0"/>
    </xf>
    <xf numFmtId="188" fontId="21" fillId="0" borderId="16" xfId="0" applyNumberFormat="1" applyFont="1" applyBorder="1" applyAlignment="1" applyProtection="1">
      <alignment horizontal="right" vertical="center"/>
      <protection locked="0"/>
    </xf>
    <xf numFmtId="0" fontId="26" fillId="0" borderId="24" xfId="0" applyFont="1" applyBorder="1" applyAlignment="1" applyProtection="1">
      <alignment horizontal="right"/>
      <protection/>
    </xf>
    <xf numFmtId="188" fontId="9" fillId="0" borderId="12" xfId="0" applyNumberFormat="1" applyFont="1" applyBorder="1" applyAlignment="1" applyProtection="1">
      <alignment vertical="center"/>
      <protection/>
    </xf>
    <xf numFmtId="188" fontId="9" fillId="0" borderId="23" xfId="0" applyNumberFormat="1" applyFont="1" applyBorder="1" applyAlignment="1" applyProtection="1">
      <alignment vertical="center"/>
      <protection/>
    </xf>
    <xf numFmtId="188" fontId="12" fillId="0" borderId="13" xfId="0" applyNumberFormat="1" applyFont="1" applyBorder="1" applyAlignment="1" applyProtection="1">
      <alignment vertical="center"/>
      <protection locked="0"/>
    </xf>
    <xf numFmtId="188" fontId="12" fillId="0" borderId="16" xfId="0" applyNumberFormat="1" applyFont="1" applyBorder="1" applyAlignment="1" applyProtection="1">
      <alignment vertical="center"/>
      <protection locked="0"/>
    </xf>
    <xf numFmtId="178" fontId="21" fillId="0" borderId="14" xfId="0" applyNumberFormat="1" applyFont="1" applyBorder="1" applyAlignment="1" applyProtection="1">
      <alignment horizontal="right" vertical="center"/>
      <protection/>
    </xf>
    <xf numFmtId="178" fontId="21" fillId="0" borderId="24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188" fontId="9" fillId="0" borderId="13" xfId="0" applyNumberFormat="1" applyFont="1" applyBorder="1" applyAlignment="1" applyProtection="1">
      <alignment vertical="center"/>
      <protection locked="0"/>
    </xf>
    <xf numFmtId="188" fontId="9" fillId="0" borderId="16" xfId="0" applyNumberFormat="1" applyFont="1" applyBorder="1" applyAlignment="1" applyProtection="1">
      <alignment vertical="center"/>
      <protection locked="0"/>
    </xf>
    <xf numFmtId="188" fontId="9" fillId="0" borderId="14" xfId="0" applyNumberFormat="1" applyFont="1" applyBorder="1" applyAlignment="1" applyProtection="1">
      <alignment vertical="center"/>
      <protection/>
    </xf>
    <xf numFmtId="188" fontId="9" fillId="0" borderId="25" xfId="0" applyNumberFormat="1" applyFont="1" applyBorder="1" applyAlignment="1" applyProtection="1">
      <alignment vertical="center"/>
      <protection/>
    </xf>
    <xf numFmtId="0" fontId="13" fillId="0" borderId="13" xfId="0" applyFont="1" applyBorder="1" applyAlignment="1" applyProtection="1">
      <alignment horizontal="distributed" vertical="center" indent="1"/>
      <protection locked="0"/>
    </xf>
    <xf numFmtId="0" fontId="13" fillId="0" borderId="16" xfId="0" applyFont="1" applyBorder="1" applyAlignment="1" applyProtection="1">
      <alignment horizontal="distributed" vertical="center" indent="1"/>
      <protection locked="0"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view="pageBreakPreview" zoomScale="110" zoomScaleNormal="110" zoomScaleSheetLayoutView="110" zoomScalePageLayoutView="0" workbookViewId="0" topLeftCell="A2">
      <selection activeCell="E40" sqref="E40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87" t="s">
        <v>47</v>
      </c>
      <c r="B1" s="87"/>
      <c r="C1" s="87"/>
      <c r="D1" s="87"/>
      <c r="E1" s="87"/>
      <c r="F1" s="87"/>
      <c r="G1" s="87"/>
      <c r="H1" s="87"/>
    </row>
    <row r="2" spans="2:8" ht="17.25" customHeight="1">
      <c r="B2" s="89"/>
      <c r="C2" s="89"/>
      <c r="D2" s="89"/>
      <c r="E2" s="89"/>
      <c r="F2" s="89"/>
      <c r="G2" s="89"/>
      <c r="H2" s="89"/>
    </row>
    <row r="3" spans="2:8" ht="20.25" thickBot="1">
      <c r="B3" s="2"/>
      <c r="C3" s="91" t="s">
        <v>57</v>
      </c>
      <c r="D3" s="91"/>
      <c r="E3" s="91"/>
      <c r="F3" s="91"/>
      <c r="G3" s="91"/>
      <c r="H3" s="91"/>
    </row>
    <row r="4" spans="1:8" ht="18.75" customHeight="1">
      <c r="A4" s="92" t="s">
        <v>9</v>
      </c>
      <c r="B4" s="93"/>
      <c r="C4" s="88" t="s">
        <v>28</v>
      </c>
      <c r="D4" s="88"/>
      <c r="E4" s="88" t="s">
        <v>11</v>
      </c>
      <c r="F4" s="88"/>
      <c r="G4" s="88" t="s">
        <v>44</v>
      </c>
      <c r="H4" s="90"/>
    </row>
    <row r="5" spans="1:8" ht="18.75" customHeight="1">
      <c r="A5" s="94"/>
      <c r="B5" s="95"/>
      <c r="C5" s="10" t="s">
        <v>8</v>
      </c>
      <c r="D5" s="9" t="s">
        <v>1</v>
      </c>
      <c r="E5" s="10" t="s">
        <v>8</v>
      </c>
      <c r="F5" s="9" t="s">
        <v>1</v>
      </c>
      <c r="G5" s="10" t="s">
        <v>8</v>
      </c>
      <c r="H5" s="3" t="s">
        <v>1</v>
      </c>
    </row>
    <row r="6" spans="1:8" ht="15.75" customHeight="1">
      <c r="A6" s="82" t="s">
        <v>15</v>
      </c>
      <c r="B6" s="83"/>
      <c r="C6" s="67">
        <f>C7+C8</f>
        <v>2867000</v>
      </c>
      <c r="D6" s="17">
        <f aca="true" t="shared" si="0" ref="D6:D11">C6/C$6*100</f>
        <v>100</v>
      </c>
      <c r="E6" s="67">
        <f>SUM(E7:E8)</f>
        <v>2564175.55</v>
      </c>
      <c r="F6" s="17">
        <f aca="true" t="shared" si="1" ref="F6:F11">E6/E$6*100</f>
        <v>100</v>
      </c>
      <c r="G6" s="67">
        <f>SUM(G7:G8)</f>
        <v>-302824.44999999995</v>
      </c>
      <c r="H6" s="7">
        <f aca="true" t="shared" si="2" ref="H6:H11">IF(C6=0,0,ABS(G6/C6*100))</f>
        <v>10.562415416811998</v>
      </c>
    </row>
    <row r="7" spans="1:8" ht="15.75" customHeight="1">
      <c r="A7" s="34"/>
      <c r="B7" s="14" t="s">
        <v>64</v>
      </c>
      <c r="C7" s="75">
        <v>702000</v>
      </c>
      <c r="D7" s="19">
        <f>C7/C$6*100</f>
        <v>24.485524938960587</v>
      </c>
      <c r="E7" s="75">
        <v>699668</v>
      </c>
      <c r="F7" s="19">
        <f t="shared" si="1"/>
        <v>27.286275309816443</v>
      </c>
      <c r="G7" s="75">
        <v>-2332</v>
      </c>
      <c r="H7" s="13">
        <f t="shared" si="2"/>
        <v>0.3321937321937322</v>
      </c>
    </row>
    <row r="8" spans="1:8" ht="15.75" customHeight="1">
      <c r="A8" s="24"/>
      <c r="B8" s="14" t="s">
        <v>63</v>
      </c>
      <c r="C8" s="68">
        <v>2165000</v>
      </c>
      <c r="D8" s="19">
        <f t="shared" si="0"/>
        <v>75.5144750610394</v>
      </c>
      <c r="E8" s="68">
        <v>1864507.55</v>
      </c>
      <c r="F8" s="19">
        <f>E8/E$6*100</f>
        <v>72.71372469018357</v>
      </c>
      <c r="G8" s="72">
        <v>-300492.44999999995</v>
      </c>
      <c r="H8" s="13">
        <f t="shared" si="2"/>
        <v>13.879558891454963</v>
      </c>
    </row>
    <row r="9" spans="1:8" ht="15.75" customHeight="1">
      <c r="A9" s="79" t="s">
        <v>27</v>
      </c>
      <c r="B9" s="80"/>
      <c r="C9" s="69">
        <f>SUM(C10)</f>
        <v>1597000</v>
      </c>
      <c r="D9" s="29">
        <f t="shared" si="0"/>
        <v>55.702825252877574</v>
      </c>
      <c r="E9" s="69">
        <f>SUM(E10)</f>
        <v>1474334</v>
      </c>
      <c r="F9" s="29">
        <f t="shared" si="1"/>
        <v>57.4973893655604</v>
      </c>
      <c r="G9" s="69">
        <f>SUM(G10)</f>
        <v>-122666</v>
      </c>
      <c r="H9" s="7">
        <f t="shared" si="2"/>
        <v>7.681026925485285</v>
      </c>
    </row>
    <row r="10" spans="1:8" ht="15.75" customHeight="1">
      <c r="A10" s="34"/>
      <c r="B10" s="14" t="s">
        <v>65</v>
      </c>
      <c r="C10" s="75">
        <v>1597000</v>
      </c>
      <c r="D10" s="19">
        <f>C10/C$6*100</f>
        <v>55.702825252877574</v>
      </c>
      <c r="E10" s="75">
        <v>1474334</v>
      </c>
      <c r="F10" s="19">
        <f t="shared" si="1"/>
        <v>57.4973893655604</v>
      </c>
      <c r="G10" s="72">
        <v>-122666</v>
      </c>
      <c r="H10" s="13">
        <f t="shared" si="2"/>
        <v>7.681026925485285</v>
      </c>
    </row>
    <row r="11" spans="1:8" ht="15.75" customHeight="1">
      <c r="A11" s="79" t="s">
        <v>49</v>
      </c>
      <c r="B11" s="80"/>
      <c r="C11" s="69">
        <f>C6-C9</f>
        <v>1270000</v>
      </c>
      <c r="D11" s="29">
        <f t="shared" si="0"/>
        <v>44.297174747122426</v>
      </c>
      <c r="E11" s="69">
        <f>E6-E9</f>
        <v>1089841.5499999998</v>
      </c>
      <c r="F11" s="29">
        <f t="shared" si="1"/>
        <v>42.50261063443959</v>
      </c>
      <c r="G11" s="69">
        <f>G6-G9</f>
        <v>-180158.44999999995</v>
      </c>
      <c r="H11" s="7">
        <f t="shared" si="2"/>
        <v>14.185704724409446</v>
      </c>
    </row>
    <row r="12" spans="1:8" ht="15.75" customHeight="1">
      <c r="A12" s="34"/>
      <c r="B12" s="35"/>
      <c r="C12" s="69"/>
      <c r="D12" s="29"/>
      <c r="E12" s="69"/>
      <c r="F12" s="29"/>
      <c r="G12" s="69"/>
      <c r="H12" s="7"/>
    </row>
    <row r="13" spans="1:8" ht="15.75" customHeight="1">
      <c r="A13" s="34"/>
      <c r="B13" s="35"/>
      <c r="C13" s="69"/>
      <c r="D13" s="29"/>
      <c r="E13" s="69"/>
      <c r="F13" s="29"/>
      <c r="G13" s="69"/>
      <c r="H13" s="7"/>
    </row>
    <row r="14" spans="1:8" ht="15.75" customHeight="1">
      <c r="A14" s="34"/>
      <c r="B14" s="35"/>
      <c r="C14" s="69"/>
      <c r="D14" s="29"/>
      <c r="E14" s="69"/>
      <c r="F14" s="29"/>
      <c r="G14" s="69"/>
      <c r="H14" s="7"/>
    </row>
    <row r="15" spans="1:8" ht="15.75" customHeight="1">
      <c r="A15" s="34"/>
      <c r="B15" s="36"/>
      <c r="C15" s="69"/>
      <c r="D15" s="29"/>
      <c r="E15" s="69"/>
      <c r="F15" s="29"/>
      <c r="G15" s="69"/>
      <c r="H15" s="7"/>
    </row>
    <row r="16" spans="1:8" ht="15.75" customHeight="1">
      <c r="A16" s="34"/>
      <c r="B16" s="35"/>
      <c r="C16" s="69"/>
      <c r="D16" s="29"/>
      <c r="E16" s="69"/>
      <c r="F16" s="29"/>
      <c r="G16" s="69"/>
      <c r="H16" s="7"/>
    </row>
    <row r="17" spans="1:8" ht="15.75" customHeight="1">
      <c r="A17" s="34"/>
      <c r="B17" s="35"/>
      <c r="C17" s="69"/>
      <c r="D17" s="29"/>
      <c r="E17" s="69"/>
      <c r="F17" s="29"/>
      <c r="G17" s="69"/>
      <c r="H17" s="7"/>
    </row>
    <row r="18" spans="1:8" ht="15.75" customHeight="1">
      <c r="A18" s="34"/>
      <c r="B18" s="35"/>
      <c r="C18" s="69"/>
      <c r="D18" s="29"/>
      <c r="E18" s="69"/>
      <c r="F18" s="29"/>
      <c r="G18" s="69"/>
      <c r="H18" s="7"/>
    </row>
    <row r="19" spans="1:8" ht="15.75" customHeight="1">
      <c r="A19" s="34"/>
      <c r="B19" s="35"/>
      <c r="C19" s="69"/>
      <c r="D19" s="29"/>
      <c r="E19" s="69"/>
      <c r="F19" s="29"/>
      <c r="G19" s="69"/>
      <c r="H19" s="7"/>
    </row>
    <row r="20" spans="1:8" ht="15.75" customHeight="1">
      <c r="A20" s="34"/>
      <c r="B20" s="35"/>
      <c r="C20" s="69"/>
      <c r="D20" s="29"/>
      <c r="E20" s="69"/>
      <c r="F20" s="29"/>
      <c r="G20" s="69"/>
      <c r="H20" s="7"/>
    </row>
    <row r="21" spans="1:8" ht="15.75" customHeight="1">
      <c r="A21" s="34"/>
      <c r="B21" s="35"/>
      <c r="C21" s="69"/>
      <c r="D21" s="29"/>
      <c r="E21" s="69"/>
      <c r="F21" s="29"/>
      <c r="G21" s="69"/>
      <c r="H21" s="7"/>
    </row>
    <row r="22" spans="1:8" ht="15.75" customHeight="1">
      <c r="A22" s="34"/>
      <c r="B22" s="35"/>
      <c r="C22" s="69"/>
      <c r="D22" s="29"/>
      <c r="E22" s="69"/>
      <c r="F22" s="29"/>
      <c r="G22" s="69"/>
      <c r="H22" s="7"/>
    </row>
    <row r="23" spans="1:8" ht="15.75" customHeight="1">
      <c r="A23" s="34"/>
      <c r="B23" s="35"/>
      <c r="C23" s="69"/>
      <c r="D23" s="29"/>
      <c r="E23" s="69"/>
      <c r="F23" s="29"/>
      <c r="G23" s="69"/>
      <c r="H23" s="7"/>
    </row>
    <row r="24" spans="1:8" ht="15.75" customHeight="1" thickBot="1">
      <c r="A24" s="84"/>
      <c r="B24" s="85"/>
      <c r="C24" s="70"/>
      <c r="D24" s="16"/>
      <c r="E24" s="70"/>
      <c r="F24" s="16"/>
      <c r="G24" s="73"/>
      <c r="H24" s="8"/>
    </row>
    <row r="25" spans="2:8" ht="16.5" customHeight="1">
      <c r="B25" s="81"/>
      <c r="C25" s="81"/>
      <c r="D25" s="81"/>
      <c r="E25" s="81"/>
      <c r="F25" s="81"/>
      <c r="G25" s="81"/>
      <c r="H25" s="81"/>
    </row>
    <row r="26" spans="2:8" ht="16.5" customHeight="1" hidden="1">
      <c r="B26" s="86"/>
      <c r="C26" s="86"/>
      <c r="D26" s="86"/>
      <c r="E26" s="86"/>
      <c r="F26" s="86"/>
      <c r="G26" s="86"/>
      <c r="H26" s="86"/>
    </row>
    <row r="27" spans="2:8" ht="16.5" customHeight="1" hidden="1">
      <c r="B27" s="86"/>
      <c r="C27" s="86"/>
      <c r="D27" s="86"/>
      <c r="E27" s="86"/>
      <c r="F27" s="86"/>
      <c r="G27" s="86"/>
      <c r="H27" s="86"/>
    </row>
    <row r="28" spans="2:8" ht="9.75" customHeight="1">
      <c r="B28" s="86"/>
      <c r="C28" s="86"/>
      <c r="D28" s="86"/>
      <c r="E28" s="86"/>
      <c r="F28" s="86"/>
      <c r="G28" s="86"/>
      <c r="H28" s="86"/>
    </row>
    <row r="29" spans="1:8" ht="27" customHeight="1">
      <c r="A29" s="87" t="s">
        <v>48</v>
      </c>
      <c r="B29" s="87"/>
      <c r="C29" s="87"/>
      <c r="D29" s="87"/>
      <c r="E29" s="87"/>
      <c r="F29" s="87"/>
      <c r="G29" s="87"/>
      <c r="H29" s="87"/>
    </row>
    <row r="30" spans="2:8" ht="17.25" customHeight="1">
      <c r="B30" s="89"/>
      <c r="C30" s="89"/>
      <c r="D30" s="89"/>
      <c r="E30" s="89"/>
      <c r="F30" s="89"/>
      <c r="G30" s="89"/>
      <c r="H30" s="89"/>
    </row>
    <row r="31" spans="2:8" ht="20.25" thickBot="1">
      <c r="B31" s="2"/>
      <c r="C31" s="91" t="s">
        <v>58</v>
      </c>
      <c r="D31" s="91"/>
      <c r="E31" s="91"/>
      <c r="F31" s="91"/>
      <c r="G31" s="91"/>
      <c r="H31" s="91"/>
    </row>
    <row r="32" spans="1:8" ht="18.75" customHeight="1">
      <c r="A32" s="92" t="s">
        <v>10</v>
      </c>
      <c r="B32" s="93"/>
      <c r="C32" s="88" t="s">
        <v>28</v>
      </c>
      <c r="D32" s="88"/>
      <c r="E32" s="88" t="s">
        <v>11</v>
      </c>
      <c r="F32" s="88"/>
      <c r="G32" s="88" t="s">
        <v>44</v>
      </c>
      <c r="H32" s="90"/>
    </row>
    <row r="33" spans="1:8" ht="18.75" customHeight="1">
      <c r="A33" s="94"/>
      <c r="B33" s="95"/>
      <c r="C33" s="10" t="s">
        <v>8</v>
      </c>
      <c r="D33" s="9" t="s">
        <v>1</v>
      </c>
      <c r="E33" s="10" t="s">
        <v>8</v>
      </c>
      <c r="F33" s="9" t="s">
        <v>1</v>
      </c>
      <c r="G33" s="10" t="s">
        <v>8</v>
      </c>
      <c r="H33" s="3" t="s">
        <v>1</v>
      </c>
    </row>
    <row r="34" spans="1:8" ht="17.25" customHeight="1">
      <c r="A34" s="82" t="s">
        <v>12</v>
      </c>
      <c r="B34" s="83"/>
      <c r="C34" s="67">
        <f>SUM(C35:C36)</f>
        <v>350040000</v>
      </c>
      <c r="D34" s="17">
        <f aca="true" t="shared" si="3" ref="D34:D41">C34/$C$34*100</f>
        <v>100</v>
      </c>
      <c r="E34" s="67">
        <f>SUM(E35:E36)</f>
        <v>349824283</v>
      </c>
      <c r="F34" s="17">
        <f aca="true" t="shared" si="4" ref="F34:F41">E34/$E$34*100</f>
        <v>100</v>
      </c>
      <c r="G34" s="67">
        <f>SUM(G35:G36)</f>
        <v>-215717.00000001187</v>
      </c>
      <c r="H34" s="6">
        <f>IF(C34=0,0,ABS(G34/C34*100))</f>
        <v>0.061626385555939855</v>
      </c>
    </row>
    <row r="35" spans="1:9" ht="17.25" customHeight="1">
      <c r="A35" s="26"/>
      <c r="B35" s="15" t="s">
        <v>16</v>
      </c>
      <c r="C35" s="68">
        <v>1270000</v>
      </c>
      <c r="D35" s="19">
        <f t="shared" si="3"/>
        <v>0.36281567820820476</v>
      </c>
      <c r="E35" s="71">
        <v>1089841.55</v>
      </c>
      <c r="F35" s="19">
        <f t="shared" si="4"/>
        <v>0.3115397080653775</v>
      </c>
      <c r="G35" s="75">
        <f>E35-C35</f>
        <v>-180158.44999999995</v>
      </c>
      <c r="H35" s="25">
        <f>IF(C35=0,0,ABS(G35/C35*100))</f>
        <v>14.185704724409446</v>
      </c>
      <c r="I35" s="11"/>
    </row>
    <row r="36" spans="1:8" ht="17.25" customHeight="1">
      <c r="A36" s="26"/>
      <c r="B36" s="14" t="s">
        <v>17</v>
      </c>
      <c r="C36" s="68">
        <v>348770000</v>
      </c>
      <c r="D36" s="19">
        <f t="shared" si="3"/>
        <v>99.63718432179179</v>
      </c>
      <c r="E36" s="71">
        <v>348734441.45</v>
      </c>
      <c r="F36" s="19">
        <f t="shared" si="4"/>
        <v>99.68846029193462</v>
      </c>
      <c r="G36" s="75">
        <f>E36-C36</f>
        <v>-35558.55000001192</v>
      </c>
      <c r="H36" s="25">
        <f>IF(C36=0,0,ABS(G36/C36*100))</f>
        <v>0.010195415316687766</v>
      </c>
    </row>
    <row r="37" spans="1:8" ht="17.25" customHeight="1">
      <c r="A37" s="79" t="s">
        <v>38</v>
      </c>
      <c r="B37" s="80"/>
      <c r="C37" s="74"/>
      <c r="D37" s="44"/>
      <c r="E37" s="77"/>
      <c r="F37" s="44"/>
      <c r="G37" s="77"/>
      <c r="H37" s="44"/>
    </row>
    <row r="38" spans="1:8" ht="17.25" customHeight="1">
      <c r="A38" s="79" t="s">
        <v>13</v>
      </c>
      <c r="B38" s="80"/>
      <c r="C38" s="69">
        <f>C34-C37</f>
        <v>350040000</v>
      </c>
      <c r="D38" s="18">
        <f>C38/$C$34*100</f>
        <v>100</v>
      </c>
      <c r="E38" s="69">
        <f>E34-E37</f>
        <v>349824283</v>
      </c>
      <c r="F38" s="18">
        <f>E38/$E$34*100</f>
        <v>100</v>
      </c>
      <c r="G38" s="69">
        <f>E38-C38</f>
        <v>-215717</v>
      </c>
      <c r="H38" s="7">
        <f>IF(C38=0,0,ABS(G38/C38*100))</f>
        <v>0.06162638555593646</v>
      </c>
    </row>
    <row r="39" spans="1:8" ht="17.25" customHeight="1">
      <c r="A39" s="34"/>
      <c r="B39" s="35"/>
      <c r="C39" s="69"/>
      <c r="D39" s="18"/>
      <c r="E39" s="69"/>
      <c r="F39" s="18"/>
      <c r="G39" s="69"/>
      <c r="H39" s="7"/>
    </row>
    <row r="40" spans="1:8" ht="17.25" customHeight="1">
      <c r="A40" s="34"/>
      <c r="B40" s="14"/>
      <c r="C40" s="75"/>
      <c r="D40" s="19">
        <f t="shared" si="3"/>
        <v>0</v>
      </c>
      <c r="E40" s="75"/>
      <c r="F40" s="19">
        <f t="shared" si="4"/>
        <v>0</v>
      </c>
      <c r="G40" s="75"/>
      <c r="H40" s="7"/>
    </row>
    <row r="41" spans="2:8" ht="17.25" customHeight="1">
      <c r="B41" s="14"/>
      <c r="C41" s="75"/>
      <c r="D41" s="19">
        <f t="shared" si="3"/>
        <v>0</v>
      </c>
      <c r="E41" s="75"/>
      <c r="F41" s="19">
        <f t="shared" si="4"/>
        <v>0</v>
      </c>
      <c r="G41" s="75"/>
      <c r="H41" s="7"/>
    </row>
    <row r="42" spans="1:8" ht="17.25" customHeight="1">
      <c r="A42" s="27"/>
      <c r="B42" s="14"/>
      <c r="C42" s="68"/>
      <c r="D42" s="19">
        <v>0</v>
      </c>
      <c r="E42" s="71"/>
      <c r="F42" s="19">
        <v>0</v>
      </c>
      <c r="G42" s="78">
        <v>0</v>
      </c>
      <c r="H42" s="25">
        <v>0</v>
      </c>
    </row>
    <row r="43" spans="1:8" ht="17.25" customHeight="1">
      <c r="A43" s="27"/>
      <c r="B43" s="14"/>
      <c r="C43" s="68"/>
      <c r="D43" s="19">
        <v>0</v>
      </c>
      <c r="E43" s="71"/>
      <c r="F43" s="19">
        <v>0</v>
      </c>
      <c r="G43" s="78">
        <v>0</v>
      </c>
      <c r="H43" s="25">
        <v>0</v>
      </c>
    </row>
    <row r="44" spans="1:8" ht="17.25" customHeight="1">
      <c r="A44" s="12"/>
      <c r="B44" s="14"/>
      <c r="C44" s="76"/>
      <c r="D44" s="21"/>
      <c r="E44" s="76"/>
      <c r="F44" s="21"/>
      <c r="G44" s="75"/>
      <c r="H44" s="13"/>
    </row>
    <row r="45" spans="1:8" ht="17.25" customHeight="1">
      <c r="A45" s="12"/>
      <c r="B45" s="14"/>
      <c r="C45" s="76"/>
      <c r="D45" s="21"/>
      <c r="E45" s="76"/>
      <c r="F45" s="21"/>
      <c r="G45" s="75"/>
      <c r="H45" s="13"/>
    </row>
    <row r="46" spans="1:8" ht="19.5" customHeight="1" thickBot="1">
      <c r="A46" s="84"/>
      <c r="B46" s="85"/>
      <c r="C46" s="70"/>
      <c r="D46" s="16"/>
      <c r="E46" s="70"/>
      <c r="F46" s="16"/>
      <c r="G46" s="70"/>
      <c r="H46" s="8"/>
    </row>
    <row r="47" spans="2:8" ht="15.75">
      <c r="B47" s="81"/>
      <c r="C47" s="81"/>
      <c r="D47" s="81"/>
      <c r="E47" s="81"/>
      <c r="F47" s="81"/>
      <c r="G47" s="81"/>
      <c r="H47" s="81"/>
    </row>
    <row r="48" spans="2:8" ht="17.25" customHeight="1">
      <c r="B48" s="86"/>
      <c r="C48" s="86"/>
      <c r="D48" s="86"/>
      <c r="E48" s="86"/>
      <c r="F48" s="86"/>
      <c r="G48" s="86"/>
      <c r="H48" s="86"/>
    </row>
  </sheetData>
  <sheetProtection/>
  <mergeCells count="28">
    <mergeCell ref="C3:H3"/>
    <mergeCell ref="A4:B5"/>
    <mergeCell ref="A24:B24"/>
    <mergeCell ref="A32:B33"/>
    <mergeCell ref="A29:H29"/>
    <mergeCell ref="C4:D4"/>
    <mergeCell ref="E4:F4"/>
    <mergeCell ref="B25:H25"/>
    <mergeCell ref="B28:H28"/>
    <mergeCell ref="A6:B6"/>
    <mergeCell ref="B48:H48"/>
    <mergeCell ref="A1:H1"/>
    <mergeCell ref="C32:D32"/>
    <mergeCell ref="B30:H30"/>
    <mergeCell ref="G4:H4"/>
    <mergeCell ref="B2:H2"/>
    <mergeCell ref="C31:H31"/>
    <mergeCell ref="E32:F32"/>
    <mergeCell ref="G32:H32"/>
    <mergeCell ref="A9:B9"/>
    <mergeCell ref="A11:B11"/>
    <mergeCell ref="A38:B38"/>
    <mergeCell ref="B47:H47"/>
    <mergeCell ref="A34:B34"/>
    <mergeCell ref="A46:B46"/>
    <mergeCell ref="A37:B37"/>
    <mergeCell ref="B26:H26"/>
    <mergeCell ref="B27:H27"/>
  </mergeCells>
  <dataValidations count="1">
    <dataValidation type="decimal" operator="greaterThanOrEqual" allowBlank="1" showInputMessage="1" showErrorMessage="1" sqref="D11:D23 F9:F23 F6:G8 C6:E10 G9">
      <formula1>0</formula1>
    </dataValidation>
  </dataValidations>
  <printOptions horizontalCentered="1"/>
  <pageMargins left="0.5905511811023623" right="0.5905511811023623" top="0.7874015748031497" bottom="0.5511811023622047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SheetLayoutView="100" zoomScalePageLayoutView="0" workbookViewId="0" topLeftCell="A1">
      <selection activeCell="B1" sqref="B1:K1"/>
    </sheetView>
  </sheetViews>
  <sheetFormatPr defaultColWidth="9.00390625" defaultRowHeight="16.5"/>
  <cols>
    <col min="1" max="1" width="1.625" style="1" customWidth="1"/>
    <col min="2" max="2" width="19.00390625" style="1" customWidth="1"/>
    <col min="3" max="3" width="6.2539062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87" t="s">
        <v>45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17.25" customHeight="1"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2:11" ht="20.25" thickBot="1">
      <c r="B3" s="2"/>
      <c r="C3" s="146" t="s">
        <v>59</v>
      </c>
      <c r="D3" s="146"/>
      <c r="E3" s="146"/>
      <c r="F3" s="146"/>
      <c r="G3" s="146"/>
      <c r="H3" s="146"/>
      <c r="I3" s="147" t="s">
        <v>0</v>
      </c>
      <c r="J3" s="147"/>
      <c r="K3" s="147"/>
    </row>
    <row r="4" spans="1:11" ht="18.75" customHeight="1">
      <c r="A4" s="92" t="s">
        <v>10</v>
      </c>
      <c r="B4" s="92"/>
      <c r="C4" s="93"/>
      <c r="D4" s="148" t="s">
        <v>29</v>
      </c>
      <c r="E4" s="93"/>
      <c r="F4" s="148" t="s">
        <v>14</v>
      </c>
      <c r="G4" s="93"/>
      <c r="H4" s="90" t="s">
        <v>44</v>
      </c>
      <c r="I4" s="152"/>
      <c r="J4" s="152"/>
      <c r="K4" s="152"/>
    </row>
    <row r="5" spans="1:11" ht="18.75" customHeight="1">
      <c r="A5" s="94"/>
      <c r="B5" s="94"/>
      <c r="C5" s="95"/>
      <c r="D5" s="149"/>
      <c r="E5" s="95"/>
      <c r="F5" s="149"/>
      <c r="G5" s="95"/>
      <c r="H5" s="153" t="s">
        <v>3</v>
      </c>
      <c r="I5" s="154"/>
      <c r="J5" s="150" t="s">
        <v>1</v>
      </c>
      <c r="K5" s="151"/>
    </row>
    <row r="6" spans="1:13" s="37" customFormat="1" ht="15.75" customHeight="1">
      <c r="A6" s="155" t="s">
        <v>31</v>
      </c>
      <c r="B6" s="155"/>
      <c r="C6" s="156"/>
      <c r="D6" s="157"/>
      <c r="E6" s="158"/>
      <c r="F6" s="157"/>
      <c r="G6" s="158"/>
      <c r="H6" s="157"/>
      <c r="I6" s="158"/>
      <c r="J6" s="135"/>
      <c r="K6" s="136"/>
      <c r="L6" s="55"/>
      <c r="M6" s="1"/>
    </row>
    <row r="7" spans="1:11" s="41" customFormat="1" ht="14.25" customHeight="1">
      <c r="A7" s="38"/>
      <c r="B7" s="137" t="s">
        <v>42</v>
      </c>
      <c r="C7" s="138"/>
      <c r="D7" s="106">
        <v>1270000</v>
      </c>
      <c r="E7" s="107"/>
      <c r="F7" s="106">
        <v>1089841.55</v>
      </c>
      <c r="G7" s="107"/>
      <c r="H7" s="102">
        <f aca="true" t="shared" si="0" ref="H7:H15">F7-D7</f>
        <v>-180158.44999999995</v>
      </c>
      <c r="I7" s="103"/>
      <c r="J7" s="116">
        <f aca="true" t="shared" si="1" ref="J7:J15">IF(D7=0,0,ABS(H7/D7*100))</f>
        <v>14.185704724409446</v>
      </c>
      <c r="K7" s="117">
        <f aca="true" t="shared" si="2" ref="K7:K15">ABS(J7/F7*100)</f>
        <v>0.0013016300144190176</v>
      </c>
    </row>
    <row r="8" spans="1:11" s="41" customFormat="1" ht="14.25" customHeight="1">
      <c r="A8" s="38"/>
      <c r="B8" s="137" t="s">
        <v>39</v>
      </c>
      <c r="C8" s="138"/>
      <c r="D8" s="106">
        <v>-2867000</v>
      </c>
      <c r="E8" s="107"/>
      <c r="F8" s="106">
        <v>-2472782.55</v>
      </c>
      <c r="G8" s="107"/>
      <c r="H8" s="102">
        <f t="shared" si="0"/>
        <v>394217.4500000002</v>
      </c>
      <c r="I8" s="103"/>
      <c r="J8" s="116">
        <f t="shared" si="1"/>
        <v>13.750172654342524</v>
      </c>
      <c r="K8" s="117">
        <f t="shared" si="2"/>
        <v>0.0005560607282004042</v>
      </c>
    </row>
    <row r="9" spans="1:11" s="41" customFormat="1" ht="14.25" customHeight="1">
      <c r="A9" s="38"/>
      <c r="B9" s="49" t="s">
        <v>53</v>
      </c>
      <c r="C9" s="50"/>
      <c r="D9" s="106">
        <f>SUM(D7:E8)</f>
        <v>-1597000</v>
      </c>
      <c r="E9" s="107"/>
      <c r="F9" s="106">
        <f>SUM(F7:G8)</f>
        <v>-1382940.9999999998</v>
      </c>
      <c r="G9" s="107"/>
      <c r="H9" s="102">
        <f t="shared" si="0"/>
        <v>214059.00000000023</v>
      </c>
      <c r="I9" s="103"/>
      <c r="J9" s="116">
        <f t="shared" si="1"/>
        <v>13.403819661866013</v>
      </c>
      <c r="K9" s="117">
        <f t="shared" si="2"/>
        <v>0.0009692257053530132</v>
      </c>
    </row>
    <row r="10" spans="1:11" s="41" customFormat="1" ht="14.25" customHeight="1">
      <c r="A10" s="38"/>
      <c r="B10" s="137" t="s">
        <v>32</v>
      </c>
      <c r="C10" s="138"/>
      <c r="D10" s="106">
        <v>733000</v>
      </c>
      <c r="E10" s="107"/>
      <c r="F10" s="106">
        <v>675643</v>
      </c>
      <c r="G10" s="107"/>
      <c r="H10" s="102">
        <f t="shared" si="0"/>
        <v>-57357</v>
      </c>
      <c r="I10" s="103"/>
      <c r="J10" s="116">
        <f t="shared" si="1"/>
        <v>7.824965893587994</v>
      </c>
      <c r="K10" s="117">
        <f t="shared" si="2"/>
        <v>0.0011581509604314695</v>
      </c>
    </row>
    <row r="11" spans="1:11" s="41" customFormat="1" ht="14.25" customHeight="1">
      <c r="A11" s="38"/>
      <c r="B11" s="49" t="s">
        <v>54</v>
      </c>
      <c r="C11" s="50"/>
      <c r="D11" s="106">
        <f>SUM(D9:E10)</f>
        <v>-864000</v>
      </c>
      <c r="E11" s="107"/>
      <c r="F11" s="106">
        <f>SUM(F9:G10)</f>
        <v>-707297.9999999998</v>
      </c>
      <c r="G11" s="107"/>
      <c r="H11" s="102">
        <f t="shared" si="0"/>
        <v>156702.00000000023</v>
      </c>
      <c r="I11" s="103"/>
      <c r="J11" s="100">
        <f t="shared" si="1"/>
        <v>18.136805555555583</v>
      </c>
      <c r="K11" s="101">
        <f t="shared" si="2"/>
        <v>0.002564238207312277</v>
      </c>
    </row>
    <row r="12" spans="1:11" s="41" customFormat="1" ht="14.25" customHeight="1">
      <c r="A12" s="38"/>
      <c r="B12" s="49" t="s">
        <v>40</v>
      </c>
      <c r="C12" s="50"/>
      <c r="D12" s="104">
        <v>2867000</v>
      </c>
      <c r="E12" s="105"/>
      <c r="F12" s="104">
        <v>2485054.55</v>
      </c>
      <c r="G12" s="105"/>
      <c r="H12" s="102">
        <f t="shared" si="0"/>
        <v>-381945.4500000002</v>
      </c>
      <c r="I12" s="103"/>
      <c r="J12" s="100">
        <f t="shared" si="1"/>
        <v>13.322129403557733</v>
      </c>
      <c r="K12" s="101">
        <f t="shared" si="2"/>
        <v>0.0005360900187707242</v>
      </c>
    </row>
    <row r="13" spans="1:11" s="41" customFormat="1" ht="14.25" customHeight="1">
      <c r="A13" s="38"/>
      <c r="B13" s="49" t="s">
        <v>50</v>
      </c>
      <c r="C13" s="50"/>
      <c r="D13" s="60"/>
      <c r="E13" s="61"/>
      <c r="F13" s="60"/>
      <c r="G13" s="61"/>
      <c r="H13" s="62"/>
      <c r="I13" s="63"/>
      <c r="J13" s="51"/>
      <c r="K13" s="52"/>
    </row>
    <row r="14" spans="1:11" s="41" customFormat="1" ht="14.25" customHeight="1">
      <c r="A14" s="38"/>
      <c r="B14" s="49" t="s">
        <v>51</v>
      </c>
      <c r="C14" s="50"/>
      <c r="D14" s="60"/>
      <c r="E14" s="61"/>
      <c r="F14" s="60"/>
      <c r="G14" s="61"/>
      <c r="H14" s="62"/>
      <c r="I14" s="63"/>
      <c r="J14" s="51"/>
      <c r="K14" s="52"/>
    </row>
    <row r="15" spans="1:11" s="37" customFormat="1" ht="15.75" customHeight="1">
      <c r="A15" s="38"/>
      <c r="B15" s="38" t="s">
        <v>55</v>
      </c>
      <c r="C15" s="42"/>
      <c r="D15" s="98">
        <f>SUM(D11:E12)</f>
        <v>2003000</v>
      </c>
      <c r="E15" s="99"/>
      <c r="F15" s="98">
        <f>SUM(F11:G12)</f>
        <v>1777756.55</v>
      </c>
      <c r="G15" s="99"/>
      <c r="H15" s="98">
        <f t="shared" si="0"/>
        <v>-225243.44999999995</v>
      </c>
      <c r="I15" s="99"/>
      <c r="J15" s="159">
        <f t="shared" si="1"/>
        <v>11.24530454318522</v>
      </c>
      <c r="K15" s="160">
        <f t="shared" si="2"/>
        <v>0.000632555933667364</v>
      </c>
    </row>
    <row r="16" spans="1:11" s="41" customFormat="1" ht="15.75" customHeight="1">
      <c r="A16" s="96" t="s">
        <v>33</v>
      </c>
      <c r="B16" s="96"/>
      <c r="C16" s="97"/>
      <c r="D16" s="98"/>
      <c r="E16" s="99"/>
      <c r="F16" s="98"/>
      <c r="G16" s="99"/>
      <c r="H16" s="98"/>
      <c r="I16" s="99"/>
      <c r="J16" s="116"/>
      <c r="K16" s="117"/>
    </row>
    <row r="17" spans="1:11" s="41" customFormat="1" ht="14.25" customHeight="1">
      <c r="A17" s="38"/>
      <c r="B17" s="144" t="s">
        <v>34</v>
      </c>
      <c r="C17" s="145"/>
      <c r="D17" s="106">
        <v>18000000</v>
      </c>
      <c r="E17" s="107"/>
      <c r="F17" s="106">
        <v>58955722</v>
      </c>
      <c r="G17" s="107"/>
      <c r="H17" s="102">
        <f>F17-D17</f>
        <v>40955722</v>
      </c>
      <c r="I17" s="103"/>
      <c r="J17" s="116">
        <f>IF(D17=0,0,ABS(H17/D17*100))</f>
        <v>227.5317888888889</v>
      </c>
      <c r="K17" s="117">
        <f>ABS(J17/F17*100)</f>
        <v>0.00038593673551973277</v>
      </c>
    </row>
    <row r="18" spans="1:11" s="41" customFormat="1" ht="12.75" customHeight="1">
      <c r="A18" s="38"/>
      <c r="B18" s="144"/>
      <c r="C18" s="145"/>
      <c r="D18" s="58"/>
      <c r="E18" s="59"/>
      <c r="F18" s="58"/>
      <c r="G18" s="59"/>
      <c r="H18" s="62"/>
      <c r="I18" s="63"/>
      <c r="J18" s="39">
        <f>IF(D18:D70,ABS(H18/D18*100),0)</f>
        <v>0</v>
      </c>
      <c r="K18" s="40"/>
    </row>
    <row r="19" spans="1:11" s="41" customFormat="1" ht="14.25" customHeight="1">
      <c r="A19" s="38"/>
      <c r="B19" s="161" t="s">
        <v>35</v>
      </c>
      <c r="C19" s="162"/>
      <c r="D19" s="106">
        <v>-31900000</v>
      </c>
      <c r="E19" s="107"/>
      <c r="F19" s="106">
        <v>-56600000</v>
      </c>
      <c r="G19" s="107"/>
      <c r="H19" s="102">
        <f>F19-D19</f>
        <v>-24700000</v>
      </c>
      <c r="I19" s="103"/>
      <c r="J19" s="116">
        <f>IF(D19=0,0,ABS(H19/D19*100))</f>
        <v>77.4294670846395</v>
      </c>
      <c r="K19" s="117">
        <f>ABS(J19/F19*100)</f>
        <v>0.00013680117859476943</v>
      </c>
    </row>
    <row r="20" spans="1:11" s="41" customFormat="1" ht="12.75" customHeight="1">
      <c r="A20" s="38"/>
      <c r="B20" s="161"/>
      <c r="C20" s="162"/>
      <c r="D20" s="104"/>
      <c r="E20" s="105"/>
      <c r="F20" s="104"/>
      <c r="G20" s="105"/>
      <c r="H20" s="102">
        <f>F20-D20</f>
        <v>0</v>
      </c>
      <c r="I20" s="103"/>
      <c r="J20" s="116"/>
      <c r="K20" s="117"/>
    </row>
    <row r="21" spans="1:11" s="41" customFormat="1" ht="14.25" customHeight="1">
      <c r="A21" s="38"/>
      <c r="B21" s="56" t="s">
        <v>60</v>
      </c>
      <c r="C21" s="57"/>
      <c r="D21" s="104"/>
      <c r="E21" s="105"/>
      <c r="F21" s="106">
        <v>-49700</v>
      </c>
      <c r="G21" s="107"/>
      <c r="H21" s="102">
        <f>F21-D21</f>
        <v>-49700</v>
      </c>
      <c r="I21" s="103"/>
      <c r="J21" s="39"/>
      <c r="K21" s="40"/>
    </row>
    <row r="22" spans="1:11" s="37" customFormat="1" ht="15.75" customHeight="1">
      <c r="A22" s="38"/>
      <c r="B22" s="38" t="s">
        <v>56</v>
      </c>
      <c r="C22" s="42"/>
      <c r="D22" s="98">
        <f>SUM(D17:E21)</f>
        <v>-13900000</v>
      </c>
      <c r="E22" s="99"/>
      <c r="F22" s="98">
        <f>SUM(F17:G21)</f>
        <v>2306022</v>
      </c>
      <c r="G22" s="99"/>
      <c r="H22" s="98">
        <f>SUM(H17:I21)</f>
        <v>16206022</v>
      </c>
      <c r="I22" s="99"/>
      <c r="J22" s="159">
        <f>IF(D22=0,0,ABS(H22/D22*100))</f>
        <v>116.59008633093526</v>
      </c>
      <c r="K22" s="160">
        <f>ABS(J22/F22*100)</f>
        <v>0.005055896532250572</v>
      </c>
    </row>
    <row r="23" spans="1:11" s="37" customFormat="1" ht="15.75" customHeight="1">
      <c r="A23" s="96" t="s">
        <v>43</v>
      </c>
      <c r="B23" s="96"/>
      <c r="C23" s="97"/>
      <c r="D23" s="98">
        <f>D15+D22</f>
        <v>-11897000</v>
      </c>
      <c r="E23" s="99"/>
      <c r="F23" s="98">
        <f>F15+F22</f>
        <v>4083778.55</v>
      </c>
      <c r="G23" s="99"/>
      <c r="H23" s="98">
        <f>F23-D23</f>
        <v>15980778.55</v>
      </c>
      <c r="I23" s="99"/>
      <c r="J23" s="159">
        <f>IF(D23=0,0,ABS(H23/D23*100))</f>
        <v>134.32612045053375</v>
      </c>
      <c r="K23" s="160">
        <f>ABS(J23/F23*100)</f>
        <v>0.003289260639525465</v>
      </c>
    </row>
    <row r="24" spans="1:11" s="37" customFormat="1" ht="15.75" customHeight="1">
      <c r="A24" s="96" t="s">
        <v>36</v>
      </c>
      <c r="B24" s="96"/>
      <c r="C24" s="97"/>
      <c r="D24" s="166">
        <v>13558000</v>
      </c>
      <c r="E24" s="167"/>
      <c r="F24" s="166">
        <v>9270951.45</v>
      </c>
      <c r="G24" s="167"/>
      <c r="H24" s="98">
        <f>F24-D24</f>
        <v>-4287048.550000001</v>
      </c>
      <c r="I24" s="99"/>
      <c r="J24" s="159">
        <f>IF(D24=0,0,ABS(H24/D24*100))</f>
        <v>31.620066012686245</v>
      </c>
      <c r="K24" s="160">
        <f>ABS(J24/F24*100)</f>
        <v>0.0003410660295571524</v>
      </c>
    </row>
    <row r="25" spans="1:11" s="43" customFormat="1" ht="15.75" customHeight="1" thickBot="1">
      <c r="A25" s="140" t="s">
        <v>37</v>
      </c>
      <c r="B25" s="140"/>
      <c r="C25" s="141"/>
      <c r="D25" s="142">
        <f>D23+D24</f>
        <v>1661000</v>
      </c>
      <c r="E25" s="143"/>
      <c r="F25" s="142">
        <f>F23+F24</f>
        <v>13354730</v>
      </c>
      <c r="G25" s="143"/>
      <c r="H25" s="142">
        <f>F25-D25</f>
        <v>11693730</v>
      </c>
      <c r="I25" s="143"/>
      <c r="J25" s="173">
        <f>IF(D25=0,0,ABS(H25/D25*100))</f>
        <v>704.0174593618302</v>
      </c>
      <c r="K25" s="174">
        <f>ABS(J25/F25*100)</f>
        <v>0.005271671230806091</v>
      </c>
    </row>
    <row r="26" spans="1:11" ht="16.5" customHeight="1">
      <c r="A26" s="54"/>
      <c r="J26" s="117"/>
      <c r="K26" s="117"/>
    </row>
    <row r="27" ht="15.75" customHeight="1"/>
    <row r="28" spans="2:11" ht="27" customHeight="1">
      <c r="B28" s="87" t="s">
        <v>52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2:11" ht="17.25" customHeight="1">
      <c r="B29" s="48"/>
      <c r="C29" s="48"/>
      <c r="D29" s="48"/>
      <c r="E29" s="48"/>
      <c r="F29" s="48"/>
      <c r="G29" s="48"/>
      <c r="H29" s="48"/>
      <c r="I29" s="48"/>
      <c r="J29" s="47"/>
      <c r="K29" s="47"/>
    </row>
    <row r="30" spans="3:13" s="53" customFormat="1" ht="20.25" customHeight="1" thickBot="1">
      <c r="C30" s="139" t="s">
        <v>61</v>
      </c>
      <c r="D30" s="139"/>
      <c r="E30" s="139"/>
      <c r="F30" s="139"/>
      <c r="G30" s="139"/>
      <c r="H30" s="139"/>
      <c r="I30" s="168" t="s">
        <v>0</v>
      </c>
      <c r="J30" s="168"/>
      <c r="K30" s="168"/>
      <c r="M30" s="1"/>
    </row>
    <row r="31" spans="1:11" ht="35.25" customHeight="1">
      <c r="A31" s="175" t="s">
        <v>4</v>
      </c>
      <c r="B31" s="113"/>
      <c r="C31" s="112" t="s">
        <v>5</v>
      </c>
      <c r="D31" s="113"/>
      <c r="E31" s="114" t="s">
        <v>6</v>
      </c>
      <c r="F31" s="115"/>
      <c r="G31" s="112" t="s">
        <v>7</v>
      </c>
      <c r="H31" s="113"/>
      <c r="I31" s="45" t="s">
        <v>2</v>
      </c>
      <c r="J31" s="46"/>
      <c r="K31" s="4" t="s">
        <v>6</v>
      </c>
    </row>
    <row r="32" spans="1:11" ht="17.25" customHeight="1">
      <c r="A32" s="182" t="s">
        <v>66</v>
      </c>
      <c r="B32" s="183"/>
      <c r="C32" s="123">
        <f>SUM(C33:D43)</f>
        <v>489886361</v>
      </c>
      <c r="D32" s="124"/>
      <c r="E32" s="163">
        <f aca="true" t="shared" si="3" ref="E32:E40">IF(C$32&gt;0,(C32/C$32)*100,0)</f>
        <v>100</v>
      </c>
      <c r="F32" s="164">
        <f>IF(E$5&gt;0,(E32/#REF!)*100,0)</f>
        <v>0</v>
      </c>
      <c r="G32" s="165" t="s">
        <v>19</v>
      </c>
      <c r="H32" s="120"/>
      <c r="I32" s="169">
        <f>SUM(I33:J36)</f>
        <v>62078</v>
      </c>
      <c r="J32" s="170"/>
      <c r="K32" s="22">
        <f>IF(I$44&gt;0,(I32/I$44)*100,0)</f>
        <v>0.012671918416606011</v>
      </c>
    </row>
    <row r="33" spans="1:11" ht="17.25" customHeight="1">
      <c r="A33" s="118" t="s">
        <v>21</v>
      </c>
      <c r="B33" s="119"/>
      <c r="C33" s="110">
        <v>39393935</v>
      </c>
      <c r="D33" s="111"/>
      <c r="E33" s="121">
        <f t="shared" si="3"/>
        <v>8.041443513468218</v>
      </c>
      <c r="F33" s="122">
        <f>IF(E$5&gt;0,(E33/#REF!)*100,0)</f>
        <v>0</v>
      </c>
      <c r="G33" s="118" t="s">
        <v>23</v>
      </c>
      <c r="H33" s="119"/>
      <c r="I33" s="171">
        <v>62078</v>
      </c>
      <c r="J33" s="172"/>
      <c r="K33" s="20">
        <f>IF(I$44&gt;0,(I33/I$44)*100,0)</f>
        <v>0.012671918416606011</v>
      </c>
    </row>
    <row r="34" spans="1:11" ht="17.25" customHeight="1">
      <c r="A34" s="108" t="s">
        <v>22</v>
      </c>
      <c r="B34" s="109"/>
      <c r="C34" s="110">
        <v>450360210</v>
      </c>
      <c r="D34" s="111"/>
      <c r="E34" s="121">
        <f>IF(C$32&gt;0,(C34/C$32)*100,0)</f>
        <v>91.9315673701722</v>
      </c>
      <c r="F34" s="122">
        <f>IF(E$5&gt;0,(E34/#REF!)*100,0)</f>
        <v>0</v>
      </c>
      <c r="G34" s="118"/>
      <c r="H34" s="119"/>
      <c r="I34" s="64">
        <v>0</v>
      </c>
      <c r="J34" s="66"/>
      <c r="K34" s="20">
        <f>IF(I$44&gt;0,(I34/I$44)*100,0)</f>
        <v>0</v>
      </c>
    </row>
    <row r="35" spans="1:11" ht="17.25" customHeight="1">
      <c r="A35" s="108"/>
      <c r="B35" s="109"/>
      <c r="C35" s="64"/>
      <c r="D35" s="65"/>
      <c r="E35" s="133">
        <f t="shared" si="3"/>
        <v>0</v>
      </c>
      <c r="F35" s="134">
        <f>IF(E$5&gt;0,(E35/#REF!)*100,0)</f>
        <v>0</v>
      </c>
      <c r="G35" s="30"/>
      <c r="H35" s="14"/>
      <c r="I35" s="64"/>
      <c r="J35" s="66"/>
      <c r="K35" s="20"/>
    </row>
    <row r="36" spans="1:11" ht="17.25" customHeight="1">
      <c r="A36" s="108" t="s">
        <v>41</v>
      </c>
      <c r="B36" s="109"/>
      <c r="C36" s="110">
        <v>4284</v>
      </c>
      <c r="D36" s="111"/>
      <c r="E36" s="121" t="s">
        <v>62</v>
      </c>
      <c r="F36" s="122">
        <f>IF(E$5&gt;0,(E36/#REF!)*100,0)</f>
        <v>0</v>
      </c>
      <c r="G36" s="118"/>
      <c r="H36" s="119"/>
      <c r="I36" s="64"/>
      <c r="J36" s="66"/>
      <c r="K36" s="20">
        <f>IF(I$44&gt;0,(I36/I$44)*100,0)</f>
        <v>0</v>
      </c>
    </row>
    <row r="37" spans="1:11" ht="17.25" customHeight="1">
      <c r="A37" s="108" t="s">
        <v>30</v>
      </c>
      <c r="B37" s="109"/>
      <c r="C37" s="110">
        <v>127932</v>
      </c>
      <c r="D37" s="111"/>
      <c r="E37" s="121">
        <f t="shared" si="3"/>
        <v>0.02611462783712813</v>
      </c>
      <c r="F37" s="122">
        <f>IF(E$5&gt;0,(E37/#REF!)*100,0)</f>
        <v>0</v>
      </c>
      <c r="G37" s="180" t="s">
        <v>24</v>
      </c>
      <c r="H37" s="181"/>
      <c r="I37" s="176">
        <f>SUM(I38:I43)</f>
        <v>489824283</v>
      </c>
      <c r="J37" s="177"/>
      <c r="K37" s="22">
        <f>IF(I$44&gt;0,(I37/I$44)*100,0)</f>
        <v>99.9873280815834</v>
      </c>
    </row>
    <row r="38" spans="1:11" ht="17.25" customHeight="1">
      <c r="A38" s="118"/>
      <c r="B38" s="119"/>
      <c r="C38" s="110">
        <v>0</v>
      </c>
      <c r="D38" s="111"/>
      <c r="E38" s="133">
        <f t="shared" si="3"/>
        <v>0</v>
      </c>
      <c r="F38" s="134">
        <f>IF(E$5&gt;0,(E38/#REF!)*100,0)</f>
        <v>0</v>
      </c>
      <c r="G38" s="118" t="s">
        <v>25</v>
      </c>
      <c r="H38" s="119"/>
      <c r="I38" s="171">
        <v>110000000</v>
      </c>
      <c r="J38" s="172"/>
      <c r="K38" s="20">
        <f>IF(I$44&gt;0,(I38/I$44)*100,0)</f>
        <v>22.454187084420585</v>
      </c>
    </row>
    <row r="39" spans="1:11" ht="17.25" customHeight="1">
      <c r="A39" s="118"/>
      <c r="B39" s="119"/>
      <c r="C39" s="110"/>
      <c r="D39" s="111"/>
      <c r="E39" s="121">
        <f t="shared" si="3"/>
        <v>0</v>
      </c>
      <c r="F39" s="122">
        <f>IF(E$5&gt;0,(E39/#REF!)*100,0)</f>
        <v>0</v>
      </c>
      <c r="G39" s="118" t="s">
        <v>26</v>
      </c>
      <c r="H39" s="119"/>
      <c r="I39" s="171">
        <v>30000000</v>
      </c>
      <c r="J39" s="172"/>
      <c r="K39" s="20">
        <f>IF(I$44&gt;0,(I39/I$44)*100,0)</f>
        <v>6.123869204841978</v>
      </c>
    </row>
    <row r="40" spans="1:11" ht="17.25" customHeight="1">
      <c r="A40" s="118"/>
      <c r="B40" s="119"/>
      <c r="C40" s="110"/>
      <c r="D40" s="111"/>
      <c r="E40" s="121">
        <f t="shared" si="3"/>
        <v>0</v>
      </c>
      <c r="F40" s="122">
        <f>IF(E$5&gt;0,(E40/#REF!)*100,0)</f>
        <v>0</v>
      </c>
      <c r="G40" s="118" t="s">
        <v>46</v>
      </c>
      <c r="H40" s="119"/>
      <c r="I40" s="171">
        <v>349824283</v>
      </c>
      <c r="J40" s="172"/>
      <c r="K40" s="20">
        <f>IF(I$44&gt;0,(I40/I$44)*100,0)</f>
        <v>71.40927179232082</v>
      </c>
    </row>
    <row r="41" spans="1:11" ht="17.25" customHeight="1">
      <c r="A41" s="30"/>
      <c r="B41" s="14"/>
      <c r="C41" s="64"/>
      <c r="D41" s="65"/>
      <c r="E41" s="20"/>
      <c r="F41" s="31"/>
      <c r="G41" s="30"/>
      <c r="H41" s="14"/>
      <c r="I41" s="64"/>
      <c r="J41" s="66"/>
      <c r="K41" s="20"/>
    </row>
    <row r="42" spans="1:11" ht="17.25" customHeight="1">
      <c r="A42" s="30"/>
      <c r="B42" s="14"/>
      <c r="C42" s="64"/>
      <c r="D42" s="65"/>
      <c r="E42" s="20"/>
      <c r="F42" s="31"/>
      <c r="G42" s="30"/>
      <c r="H42" s="14"/>
      <c r="I42" s="64"/>
      <c r="J42" s="66"/>
      <c r="K42" s="20"/>
    </row>
    <row r="43" spans="1:11" ht="17.25" customHeight="1">
      <c r="A43" s="118"/>
      <c r="B43" s="119"/>
      <c r="C43" s="110"/>
      <c r="D43" s="111"/>
      <c r="E43" s="121">
        <f>IF(C$32&gt;0,(C43/C$32)*100,0)</f>
        <v>0</v>
      </c>
      <c r="F43" s="122">
        <f>IF(E$5&gt;0,(E43/#REF!)*100,0)</f>
        <v>0</v>
      </c>
      <c r="G43" s="118"/>
      <c r="H43" s="119"/>
      <c r="I43" s="64"/>
      <c r="J43" s="66"/>
      <c r="K43" s="20">
        <f>IF(I$44&gt;0,(I43/I$44)*100,0)</f>
        <v>0</v>
      </c>
    </row>
    <row r="44" spans="1:12" ht="19.5" customHeight="1" thickBot="1">
      <c r="A44" s="125" t="s">
        <v>18</v>
      </c>
      <c r="B44" s="126"/>
      <c r="C44" s="127">
        <f>SUM(C33:D43)</f>
        <v>489886361</v>
      </c>
      <c r="D44" s="128"/>
      <c r="E44" s="129">
        <f>IF(C$32&gt;0,(C44/C$32)*100,0)</f>
        <v>100</v>
      </c>
      <c r="F44" s="130">
        <f>IF(E$5&gt;0,(E44/#REF!)*100,0)</f>
        <v>0</v>
      </c>
      <c r="G44" s="131" t="s">
        <v>20</v>
      </c>
      <c r="H44" s="132"/>
      <c r="I44" s="178">
        <f>I32+I37</f>
        <v>489886361</v>
      </c>
      <c r="J44" s="179"/>
      <c r="K44" s="23">
        <f>IF(I$44&gt;0,(I44/I$44)*100,0)</f>
        <v>100</v>
      </c>
      <c r="L44" s="28"/>
    </row>
    <row r="45" spans="1:11" s="5" customFormat="1" ht="16.5" customHeight="1">
      <c r="A45" s="54"/>
      <c r="B45" s="32"/>
      <c r="C45" s="33"/>
      <c r="D45" s="33"/>
      <c r="E45" s="33"/>
      <c r="F45" s="33"/>
      <c r="G45" s="32"/>
      <c r="H45" s="32"/>
      <c r="I45" s="32"/>
      <c r="J45" s="32"/>
      <c r="K45" s="32"/>
    </row>
    <row r="46" spans="2:11" ht="16.5" customHeight="1">
      <c r="B46" s="32"/>
      <c r="C46" s="32"/>
      <c r="D46" s="32"/>
      <c r="E46" s="32"/>
      <c r="F46" s="32"/>
      <c r="G46" s="32"/>
      <c r="H46" s="32"/>
      <c r="I46" s="32"/>
      <c r="J46" s="32"/>
      <c r="K46" s="32"/>
    </row>
    <row r="47" spans="2:11" ht="16.5" customHeight="1">
      <c r="B47" s="32"/>
      <c r="C47" s="32"/>
      <c r="D47" s="32"/>
      <c r="E47" s="32"/>
      <c r="F47" s="32"/>
      <c r="G47" s="32"/>
      <c r="H47" s="32"/>
      <c r="I47" s="32"/>
      <c r="J47" s="32"/>
      <c r="K47" s="32"/>
    </row>
  </sheetData>
  <sheetProtection/>
  <mergeCells count="143">
    <mergeCell ref="I37:J37"/>
    <mergeCell ref="I38:J38"/>
    <mergeCell ref="I39:J39"/>
    <mergeCell ref="I40:J40"/>
    <mergeCell ref="I44:J44"/>
    <mergeCell ref="J20:K20"/>
    <mergeCell ref="H20:I20"/>
    <mergeCell ref="G33:H33"/>
    <mergeCell ref="F24:G24"/>
    <mergeCell ref="G37:H37"/>
    <mergeCell ref="E35:F35"/>
    <mergeCell ref="E37:F37"/>
    <mergeCell ref="I32:J32"/>
    <mergeCell ref="B28:K28"/>
    <mergeCell ref="I33:J33"/>
    <mergeCell ref="J25:K25"/>
    <mergeCell ref="A31:B31"/>
    <mergeCell ref="A33:B33"/>
    <mergeCell ref="A36:B36"/>
    <mergeCell ref="G34:H34"/>
    <mergeCell ref="B19:C20"/>
    <mergeCell ref="E32:F32"/>
    <mergeCell ref="G31:H31"/>
    <mergeCell ref="J26:K26"/>
    <mergeCell ref="G32:H32"/>
    <mergeCell ref="D24:E24"/>
    <mergeCell ref="I30:K30"/>
    <mergeCell ref="J22:K22"/>
    <mergeCell ref="J23:K23"/>
    <mergeCell ref="J24:K24"/>
    <mergeCell ref="D6:E6"/>
    <mergeCell ref="F7:G7"/>
    <mergeCell ref="H6:I6"/>
    <mergeCell ref="F16:G16"/>
    <mergeCell ref="D8:E8"/>
    <mergeCell ref="D7:E7"/>
    <mergeCell ref="F8:G8"/>
    <mergeCell ref="D9:E9"/>
    <mergeCell ref="F9:G9"/>
    <mergeCell ref="H7:I7"/>
    <mergeCell ref="F10:G10"/>
    <mergeCell ref="H11:I11"/>
    <mergeCell ref="H12:I12"/>
    <mergeCell ref="H19:I19"/>
    <mergeCell ref="D17:E17"/>
    <mergeCell ref="D19:E19"/>
    <mergeCell ref="H17:I17"/>
    <mergeCell ref="D10:E10"/>
    <mergeCell ref="F11:G11"/>
    <mergeCell ref="D15:E15"/>
    <mergeCell ref="J19:K19"/>
    <mergeCell ref="J16:K16"/>
    <mergeCell ref="J17:K17"/>
    <mergeCell ref="F15:G15"/>
    <mergeCell ref="F17:G17"/>
    <mergeCell ref="F19:G19"/>
    <mergeCell ref="H15:I15"/>
    <mergeCell ref="J7:K7"/>
    <mergeCell ref="J10:K10"/>
    <mergeCell ref="J15:K15"/>
    <mergeCell ref="H24:I24"/>
    <mergeCell ref="H16:I16"/>
    <mergeCell ref="J8:K8"/>
    <mergeCell ref="H22:I22"/>
    <mergeCell ref="H9:I9"/>
    <mergeCell ref="J11:K11"/>
    <mergeCell ref="H10:I10"/>
    <mergeCell ref="A6:C6"/>
    <mergeCell ref="G36:H36"/>
    <mergeCell ref="E36:F36"/>
    <mergeCell ref="D25:E25"/>
    <mergeCell ref="H25:I25"/>
    <mergeCell ref="E34:F34"/>
    <mergeCell ref="D22:E22"/>
    <mergeCell ref="C33:D33"/>
    <mergeCell ref="B10:C10"/>
    <mergeCell ref="F6:G6"/>
    <mergeCell ref="B1:K1"/>
    <mergeCell ref="B2:K2"/>
    <mergeCell ref="C3:H3"/>
    <mergeCell ref="I3:K3"/>
    <mergeCell ref="D4:E5"/>
    <mergeCell ref="A4:C5"/>
    <mergeCell ref="J5:K5"/>
    <mergeCell ref="F4:G5"/>
    <mergeCell ref="H4:K4"/>
    <mergeCell ref="H5:I5"/>
    <mergeCell ref="J6:K6"/>
    <mergeCell ref="B7:C7"/>
    <mergeCell ref="C30:H30"/>
    <mergeCell ref="A25:C25"/>
    <mergeCell ref="F25:G25"/>
    <mergeCell ref="B17:C18"/>
    <mergeCell ref="B8:C8"/>
    <mergeCell ref="H8:I8"/>
    <mergeCell ref="F12:G12"/>
    <mergeCell ref="D23:E23"/>
    <mergeCell ref="G39:H39"/>
    <mergeCell ref="C39:D39"/>
    <mergeCell ref="E38:F38"/>
    <mergeCell ref="G40:H40"/>
    <mergeCell ref="E39:F39"/>
    <mergeCell ref="C38:D38"/>
    <mergeCell ref="E40:F40"/>
    <mergeCell ref="G38:H38"/>
    <mergeCell ref="C40:D40"/>
    <mergeCell ref="A44:B44"/>
    <mergeCell ref="C44:D44"/>
    <mergeCell ref="E44:F44"/>
    <mergeCell ref="G44:H44"/>
    <mergeCell ref="G43:H43"/>
    <mergeCell ref="A43:B43"/>
    <mergeCell ref="C43:D43"/>
    <mergeCell ref="A40:B40"/>
    <mergeCell ref="A32:B32"/>
    <mergeCell ref="E43:F43"/>
    <mergeCell ref="C36:D36"/>
    <mergeCell ref="A39:B39"/>
    <mergeCell ref="A38:B38"/>
    <mergeCell ref="E33:F33"/>
    <mergeCell ref="C32:D32"/>
    <mergeCell ref="A37:B37"/>
    <mergeCell ref="C37:D37"/>
    <mergeCell ref="A34:B35"/>
    <mergeCell ref="C34:D34"/>
    <mergeCell ref="C31:D31"/>
    <mergeCell ref="E31:F31"/>
    <mergeCell ref="J9:K9"/>
    <mergeCell ref="D11:E11"/>
    <mergeCell ref="A23:C23"/>
    <mergeCell ref="F23:G23"/>
    <mergeCell ref="A16:C16"/>
    <mergeCell ref="D12:E12"/>
    <mergeCell ref="A24:C24"/>
    <mergeCell ref="H23:I23"/>
    <mergeCell ref="J12:K12"/>
    <mergeCell ref="H21:I21"/>
    <mergeCell ref="D21:E21"/>
    <mergeCell ref="F20:G20"/>
    <mergeCell ref="D20:E20"/>
    <mergeCell ref="F21:G21"/>
    <mergeCell ref="F22:G22"/>
    <mergeCell ref="D16:E16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林聖偉</cp:lastModifiedBy>
  <cp:lastPrinted>2021-03-04T01:58:58Z</cp:lastPrinted>
  <dcterms:created xsi:type="dcterms:W3CDTF">2011-04-19T02:39:36Z</dcterms:created>
  <dcterms:modified xsi:type="dcterms:W3CDTF">2021-04-21T06:27:17Z</dcterms:modified>
  <cp:category/>
  <cp:version/>
  <cp:contentType/>
  <cp:contentStatus/>
</cp:coreProperties>
</file>