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6" windowHeight="17988" activeTab="1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'現流表及平衡表'!$A$1:$K$55</definedName>
    <definedName name="_xlnm.Print_Area" localSheetId="0">'餘絀表及撥補表'!$A$1:$H$52</definedName>
  </definedNames>
  <calcPr fullCalcOnLoad="1"/>
</workbook>
</file>

<file path=xl/sharedStrings.xml><?xml version="1.0" encoding="utf-8"?>
<sst xmlns="http://schemas.openxmlformats.org/spreadsheetml/2006/main" count="99" uniqueCount="81">
  <si>
    <t>單位：新臺幣元</t>
  </si>
  <si>
    <t>％</t>
  </si>
  <si>
    <t>金　　　　額</t>
  </si>
  <si>
    <t>科目</t>
  </si>
  <si>
    <t>項目</t>
  </si>
  <si>
    <t>本年度決算數</t>
  </si>
  <si>
    <t>本年度
決算數</t>
  </si>
  <si>
    <t>撥用賸餘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</si>
  <si>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</si>
  <si>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業務活動之現金流量</t>
  </si>
  <si>
    <t>投資活動之現金流量</t>
  </si>
  <si>
    <t>期初現金及約當現金</t>
  </si>
  <si>
    <t>期末現金及約當現金</t>
  </si>
  <si>
    <t>科　　　　目</t>
  </si>
  <si>
    <t>金　　　　額</t>
  </si>
  <si>
    <t>％</t>
  </si>
  <si>
    <t>科     　　目</t>
  </si>
  <si>
    <t>資　產</t>
  </si>
  <si>
    <t>流動資產</t>
  </si>
  <si>
    <t>流動負債</t>
  </si>
  <si>
    <t>其他資產</t>
  </si>
  <si>
    <t>淨值</t>
  </si>
  <si>
    <t>合                 計</t>
  </si>
  <si>
    <t>金額</t>
  </si>
  <si>
    <t>賸餘之部</t>
  </si>
  <si>
    <t>本期賸餘</t>
  </si>
  <si>
    <t>分配之部</t>
  </si>
  <si>
    <t>未分配賸餘</t>
  </si>
  <si>
    <t>短絀之部</t>
  </si>
  <si>
    <t>本期短絀</t>
  </si>
  <si>
    <t>填補之部</t>
  </si>
  <si>
    <t>本年度預算數</t>
  </si>
  <si>
    <t>本年度
預算數</t>
  </si>
  <si>
    <t>收入</t>
  </si>
  <si>
    <t>支出</t>
  </si>
  <si>
    <t>業務收入</t>
  </si>
  <si>
    <t>業務外收入</t>
  </si>
  <si>
    <t>無形資產</t>
  </si>
  <si>
    <t>其他負債</t>
  </si>
  <si>
    <r>
      <t>比較增減</t>
    </r>
    <r>
      <rPr>
        <b/>
        <sz val="12"/>
        <rFont val="Times New Roman"/>
        <family val="1"/>
      </rPr>
      <t xml:space="preserve"> </t>
    </r>
  </si>
  <si>
    <r>
      <t>比較增減</t>
    </r>
  </si>
  <si>
    <t>％</t>
  </si>
  <si>
    <r>
      <rPr>
        <b/>
        <sz val="10"/>
        <rFont val="細明體"/>
        <family val="3"/>
      </rP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細明體"/>
        <family val="3"/>
      </rPr>
      <t>　　計</t>
    </r>
  </si>
  <si>
    <t>負　債</t>
  </si>
  <si>
    <t>累積餘絀</t>
  </si>
  <si>
    <t>填補累積短絀</t>
  </si>
  <si>
    <t>待填補之短絀</t>
  </si>
  <si>
    <t>國家災害防救科技中心平衡表</t>
  </si>
  <si>
    <t>代管資產</t>
  </si>
  <si>
    <t>國家災害防救科技中心收支餘絀表</t>
  </si>
  <si>
    <t>國家災害防救科技中心餘絀撥補表</t>
  </si>
  <si>
    <t>國家災害防救科技中心現金流量表</t>
  </si>
  <si>
    <t>籌資活動之現金流量</t>
  </si>
  <si>
    <t>-</t>
  </si>
  <si>
    <t>本期餘絀</t>
  </si>
  <si>
    <t>存入保證金增加</t>
  </si>
  <si>
    <t>存入保證金減少</t>
  </si>
  <si>
    <r>
      <t xml:space="preserve">     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109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　　　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</rPr>
      <t>　</t>
    </r>
    <r>
      <rPr>
        <b/>
        <sz val="10"/>
        <rFont val="Times New Roman"/>
        <family val="1"/>
      </rPr>
      <t xml:space="preserve">      </t>
    </r>
    <r>
      <rPr>
        <b/>
        <sz val="12"/>
        <rFont val="新細明體"/>
        <family val="1"/>
      </rPr>
      <t>單位：新臺幣元</t>
    </r>
  </si>
  <si>
    <r>
      <t xml:space="preserve">     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109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　　　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</rPr>
      <t>　</t>
    </r>
    <r>
      <rPr>
        <b/>
        <sz val="10"/>
        <rFont val="Times New Roman"/>
        <family val="1"/>
      </rPr>
      <t xml:space="preserve">      </t>
    </r>
    <r>
      <rPr>
        <b/>
        <sz val="12"/>
        <rFont val="新細明體"/>
        <family val="1"/>
      </rPr>
      <t>單位：新臺幣元</t>
    </r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</si>
  <si>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109</t>
    </r>
    <r>
      <rPr>
        <b/>
        <sz val="12"/>
        <rFont val="新細明體"/>
        <family val="1"/>
      </rPr>
      <t>年度</t>
    </r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</si>
  <si>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</si>
  <si>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收取利息</t>
  </si>
  <si>
    <t>遞延政府捐助收入增加</t>
  </si>
  <si>
    <t>存入保證金</t>
  </si>
  <si>
    <t>不動產、廠房及設備</t>
  </si>
  <si>
    <t>利息股利之調整</t>
  </si>
  <si>
    <t>成本與費用</t>
  </si>
  <si>
    <t>稅前賸餘（短絀）</t>
  </si>
  <si>
    <t xml:space="preserve">   業務活動之淨現金流入（流出）</t>
  </si>
  <si>
    <t xml:space="preserve">   投資活動之淨現金流入（流出）</t>
  </si>
  <si>
    <t xml:space="preserve">   籌資活動之淨現金流入（流出）</t>
  </si>
  <si>
    <t>現金及約當現金之淨增（淨減）</t>
  </si>
  <si>
    <t>調整項目</t>
  </si>
  <si>
    <t>本期取得不動產、廠房及設備</t>
  </si>
  <si>
    <t>本期取得代管資產</t>
  </si>
  <si>
    <t>本期取得無形資產</t>
  </si>
  <si>
    <t>基金及投資</t>
  </si>
  <si>
    <t>-</t>
  </si>
  <si>
    <t>前期未分配之賸餘</t>
  </si>
  <si>
    <t>未計利息股利之稅前賸餘（短絀）</t>
  </si>
  <si>
    <t>註：信託代理與保證資產（負債）性質科目，本年度決算核定數為14,437,334元。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</si>
</sst>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  &quot;* #,##0.00_);_(* &quot;&quot;_);_(@_)"/>
    <numFmt numFmtId="177" formatCode="_(* #,##0.00_);_(&quot;-&quot;\ #,##0.00_);_(* &quot;&quot;_);_(@_)"/>
    <numFmt numFmtId="178" formatCode="#,##0.00_ "/>
    <numFmt numFmtId="179" formatCode="0.00_ "/>
    <numFmt numFmtId="180" formatCode="#,##0_ "/>
    <numFmt numFmtId="181" formatCode="[$-404]AM/PM\ hh:mm:ss"/>
    <numFmt numFmtId="182" formatCode="_(* #,##0.0_);_(&quot;-&quot;\ #,##0.0_);_(* &quot;&quot;_);_(@_)"/>
    <numFmt numFmtId="183" formatCode="_(* #,##0_);_(&quot;-&quot;\ #,##0_);_(* &quot;&quot;_);_(@_)"/>
  </numFmts>
  <fonts count="58">
    <font>
      <sz val="12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4"/>
      <name val="標楷體"/>
      <family val="4"/>
    </font>
    <font>
      <b/>
      <sz val="12"/>
      <name val="Times New Roman"/>
      <family val="1"/>
    </font>
    <font>
      <b/>
      <sz val="9"/>
      <name val="新細明體"/>
      <family val="1"/>
    </font>
    <font>
      <b/>
      <sz val="10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b/>
      <sz val="12"/>
      <name val="細明體"/>
      <family val="3"/>
    </font>
    <font>
      <b/>
      <sz val="10"/>
      <name val="新細明體"/>
      <family val="1"/>
    </font>
    <font>
      <sz val="10"/>
      <name val="新細明體"/>
      <family val="1"/>
    </font>
    <font>
      <sz val="12"/>
      <name val="新細明體"/>
      <family val="1"/>
    </font>
    <font>
      <b/>
      <sz val="10"/>
      <name val="細明體"/>
      <family val="3"/>
    </font>
    <font>
      <b/>
      <sz val="12"/>
      <name val="標楷體"/>
      <family val="4"/>
    </font>
    <font>
      <sz val="10"/>
      <color indexed="9"/>
      <name val="Times New Roman"/>
      <family val="1"/>
    </font>
    <font>
      <sz val="10"/>
      <color indexed="9"/>
      <name val="新細明體"/>
      <family val="1"/>
    </font>
    <font>
      <b/>
      <sz val="10"/>
      <color indexed="9"/>
      <name val="新細明體"/>
      <family val="1"/>
    </font>
    <font>
      <b/>
      <sz val="9"/>
      <color indexed="10"/>
      <name val="新細明體"/>
      <family val="1"/>
    </font>
    <font>
      <sz val="9"/>
      <color indexed="8"/>
      <name val="新細明體"/>
      <family val="1"/>
    </font>
    <font>
      <sz val="10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73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177" fontId="9" fillId="0" borderId="12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>
      <alignment vertical="center"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center" vertical="center"/>
      <protection/>
    </xf>
    <xf numFmtId="177" fontId="9" fillId="0" borderId="14" xfId="0" applyNumberFormat="1" applyFont="1" applyFill="1" applyBorder="1" applyAlignment="1" applyProtection="1">
      <alignment vertical="center" readingOrder="2"/>
      <protection/>
    </xf>
    <xf numFmtId="0" fontId="15" fillId="0" borderId="0" xfId="0" applyFont="1" applyFill="1" applyAlignment="1">
      <alignment vertical="center"/>
    </xf>
    <xf numFmtId="0" fontId="14" fillId="0" borderId="15" xfId="0" applyFont="1" applyFill="1" applyBorder="1" applyAlignment="1" applyProtection="1">
      <alignment horizontal="left" vertical="center"/>
      <protection locked="0"/>
    </xf>
    <xf numFmtId="177" fontId="11" fillId="0" borderId="16" xfId="0" applyNumberFormat="1" applyFont="1" applyFill="1" applyBorder="1" applyAlignment="1" applyProtection="1">
      <alignment vertical="center" readingOrder="2"/>
      <protection/>
    </xf>
    <xf numFmtId="176" fontId="11" fillId="0" borderId="17" xfId="0" applyNumberFormat="1" applyFont="1" applyFill="1" applyBorder="1" applyAlignment="1" applyProtection="1">
      <alignment vertical="center" readingOrder="2"/>
      <protection/>
    </xf>
    <xf numFmtId="178" fontId="11" fillId="0" borderId="17" xfId="0" applyNumberFormat="1" applyFont="1" applyFill="1" applyBorder="1" applyAlignment="1" applyProtection="1">
      <alignment vertical="center" readingOrder="2"/>
      <protection/>
    </xf>
    <xf numFmtId="177" fontId="9" fillId="0" borderId="16" xfId="0" applyNumberFormat="1" applyFont="1" applyFill="1" applyBorder="1" applyAlignment="1" applyProtection="1">
      <alignment vertical="center"/>
      <protection/>
    </xf>
    <xf numFmtId="177" fontId="9" fillId="0" borderId="16" xfId="0" applyNumberFormat="1" applyFont="1" applyFill="1" applyBorder="1" applyAlignment="1" applyProtection="1">
      <alignment vertical="center" readingOrder="2"/>
      <protection/>
    </xf>
    <xf numFmtId="176" fontId="9" fillId="0" borderId="17" xfId="0" applyNumberFormat="1" applyFont="1" applyFill="1" applyBorder="1" applyAlignment="1" applyProtection="1">
      <alignment vertical="center" readingOrder="2"/>
      <protection/>
    </xf>
    <xf numFmtId="177" fontId="11" fillId="0" borderId="16" xfId="0" applyNumberFormat="1" applyFont="1" applyFill="1" applyBorder="1" applyAlignment="1" applyProtection="1">
      <alignment horizontal="center" vertical="center"/>
      <protection/>
    </xf>
    <xf numFmtId="176" fontId="11" fillId="0" borderId="17" xfId="0" applyNumberFormat="1" applyFont="1" applyFill="1" applyBorder="1" applyAlignment="1" applyProtection="1">
      <alignment horizontal="right" vertical="center" readingOrder="2"/>
      <protection/>
    </xf>
    <xf numFmtId="49" fontId="14" fillId="0" borderId="15" xfId="0" applyNumberFormat="1" applyFont="1" applyFill="1" applyBorder="1" applyAlignment="1" applyProtection="1">
      <alignment horizontal="left" vertical="center" readingOrder="1"/>
      <protection locked="0"/>
    </xf>
    <xf numFmtId="176" fontId="9" fillId="0" borderId="18" xfId="0" applyNumberFormat="1" applyFont="1" applyFill="1" applyBorder="1" applyAlignment="1" applyProtection="1">
      <alignment vertical="center" readingOrder="2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15" xfId="0" applyFont="1" applyFill="1" applyBorder="1" applyAlignment="1" applyProtection="1">
      <alignment horizontal="left" vertical="center"/>
      <protection/>
    </xf>
    <xf numFmtId="177" fontId="9" fillId="0" borderId="17" xfId="0" applyNumberFormat="1" applyFont="1" applyFill="1" applyBorder="1" applyAlignment="1" applyProtection="1">
      <alignment horizontal="right" vertical="center"/>
      <protection/>
    </xf>
    <xf numFmtId="177" fontId="11" fillId="0" borderId="17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right" vertical="center"/>
    </xf>
    <xf numFmtId="177" fontId="18" fillId="0" borderId="16" xfId="0" applyNumberFormat="1" applyFont="1" applyFill="1" applyBorder="1" applyAlignment="1" applyProtection="1">
      <alignment vertical="center" readingOrder="2"/>
      <protection/>
    </xf>
    <xf numFmtId="177" fontId="9" fillId="0" borderId="19" xfId="0" applyNumberFormat="1" applyFont="1" applyFill="1" applyBorder="1" applyAlignment="1" applyProtection="1">
      <alignment vertical="center"/>
      <protection/>
    </xf>
    <xf numFmtId="176" fontId="9" fillId="0" borderId="12" xfId="0" applyNumberFormat="1" applyFont="1" applyFill="1" applyBorder="1" applyAlignment="1" applyProtection="1">
      <alignment vertical="center" readingOrder="2"/>
      <protection/>
    </xf>
    <xf numFmtId="177" fontId="18" fillId="0" borderId="16" xfId="0" applyNumberFormat="1" applyFont="1" applyFill="1" applyBorder="1" applyAlignment="1" applyProtection="1">
      <alignment vertical="center"/>
      <protection/>
    </xf>
    <xf numFmtId="176" fontId="18" fillId="0" borderId="17" xfId="0" applyNumberFormat="1" applyFont="1" applyFill="1" applyBorder="1" applyAlignment="1" applyProtection="1">
      <alignment vertical="center" readingOrder="2"/>
      <protection/>
    </xf>
    <xf numFmtId="177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>
      <alignment vertical="center"/>
    </xf>
    <xf numFmtId="0" fontId="19" fillId="0" borderId="21" xfId="0" applyFont="1" applyFill="1" applyBorder="1" applyAlignment="1" applyProtection="1">
      <alignment horizontal="left" vertical="center"/>
      <protection locked="0"/>
    </xf>
    <xf numFmtId="177" fontId="18" fillId="0" borderId="19" xfId="0" applyNumberFormat="1" applyFont="1" applyFill="1" applyBorder="1" applyAlignment="1" applyProtection="1">
      <alignment horizontal="center" vertical="center"/>
      <protection/>
    </xf>
    <xf numFmtId="176" fontId="18" fillId="0" borderId="12" xfId="0" applyNumberFormat="1" applyFont="1" applyFill="1" applyBorder="1" applyAlignment="1" applyProtection="1">
      <alignment horizontal="right" vertical="center" readingOrder="2"/>
      <protection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20" fillId="0" borderId="15" xfId="0" applyFont="1" applyFill="1" applyBorder="1" applyAlignment="1" applyProtection="1">
      <alignment horizontal="left" vertical="center"/>
      <protection locked="0"/>
    </xf>
    <xf numFmtId="0" fontId="13" fillId="0" borderId="15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>
      <alignment vertical="center"/>
    </xf>
    <xf numFmtId="177" fontId="9" fillId="0" borderId="17" xfId="0" applyNumberFormat="1" applyFont="1" applyFill="1" applyBorder="1" applyAlignment="1" applyProtection="1">
      <alignment vertical="center"/>
      <protection/>
    </xf>
    <xf numFmtId="0" fontId="14" fillId="0" borderId="17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vertical="center"/>
    </xf>
    <xf numFmtId="177" fontId="9" fillId="0" borderId="15" xfId="0" applyNumberFormat="1" applyFont="1" applyFill="1" applyBorder="1" applyAlignment="1" applyProtection="1">
      <alignment horizontal="right" vertical="center"/>
      <protection/>
    </xf>
    <xf numFmtId="176" fontId="9" fillId="0" borderId="17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183" fontId="9" fillId="0" borderId="14" xfId="0" applyNumberFormat="1" applyFont="1" applyFill="1" applyBorder="1" applyAlignment="1" applyProtection="1">
      <alignment vertical="center"/>
      <protection/>
    </xf>
    <xf numFmtId="183" fontId="11" fillId="0" borderId="16" xfId="0" applyNumberFormat="1" applyFont="1" applyFill="1" applyBorder="1" applyAlignment="1" applyProtection="1">
      <alignment horizontal="left" vertical="center"/>
      <protection locked="0"/>
    </xf>
    <xf numFmtId="183" fontId="9" fillId="0" borderId="16" xfId="0" applyNumberFormat="1" applyFont="1" applyFill="1" applyBorder="1" applyAlignment="1" applyProtection="1">
      <alignment vertical="center"/>
      <protection/>
    </xf>
    <xf numFmtId="183" fontId="9" fillId="0" borderId="19" xfId="0" applyNumberFormat="1" applyFont="1" applyFill="1" applyBorder="1" applyAlignment="1" applyProtection="1">
      <alignment vertical="center"/>
      <protection/>
    </xf>
    <xf numFmtId="183" fontId="11" fillId="0" borderId="16" xfId="0" applyNumberFormat="1" applyFont="1" applyFill="1" applyBorder="1" applyAlignment="1" applyProtection="1">
      <alignment horizontal="center" vertical="center"/>
      <protection locked="0"/>
    </xf>
    <xf numFmtId="183" fontId="11" fillId="0" borderId="16" xfId="0" applyNumberFormat="1" applyFont="1" applyFill="1" applyBorder="1" applyAlignment="1" applyProtection="1">
      <alignment horizontal="right" vertical="center"/>
      <protection/>
    </xf>
    <xf numFmtId="183" fontId="9" fillId="0" borderId="16" xfId="0" applyNumberFormat="1" applyFont="1" applyFill="1" applyBorder="1" applyAlignment="1" applyProtection="1">
      <alignment horizontal="right" vertical="center"/>
      <protection/>
    </xf>
    <xf numFmtId="183" fontId="9" fillId="0" borderId="19" xfId="0" applyNumberFormat="1" applyFont="1" applyFill="1" applyBorder="1" applyAlignment="1" applyProtection="1">
      <alignment horizontal="right" vertical="center"/>
      <protection/>
    </xf>
    <xf numFmtId="183" fontId="11" fillId="0" borderId="16" xfId="0" applyNumberFormat="1" applyFont="1" applyFill="1" applyBorder="1" applyAlignment="1" applyProtection="1">
      <alignment vertical="center"/>
      <protection locked="0"/>
    </xf>
    <xf numFmtId="183" fontId="18" fillId="0" borderId="16" xfId="0" applyNumberFormat="1" applyFont="1" applyFill="1" applyBorder="1" applyAlignment="1" applyProtection="1">
      <alignment horizontal="left" vertical="center"/>
      <protection locked="0"/>
    </xf>
    <xf numFmtId="183" fontId="18" fillId="0" borderId="16" xfId="0" applyNumberFormat="1" applyFont="1" applyFill="1" applyBorder="1" applyAlignment="1" applyProtection="1">
      <alignment vertical="center"/>
      <protection locked="0"/>
    </xf>
    <xf numFmtId="183" fontId="18" fillId="0" borderId="19" xfId="0" applyNumberFormat="1" applyFont="1" applyFill="1" applyBorder="1" applyAlignment="1" applyProtection="1">
      <alignment horizontal="left" vertical="center"/>
      <protection locked="0"/>
    </xf>
    <xf numFmtId="183" fontId="11" fillId="0" borderId="16" xfId="0" applyNumberFormat="1" applyFont="1" applyFill="1" applyBorder="1" applyAlignment="1" applyProtection="1">
      <alignment vertical="center"/>
      <protection/>
    </xf>
    <xf numFmtId="183" fontId="18" fillId="0" borderId="16" xfId="0" applyNumberFormat="1" applyFont="1" applyFill="1" applyBorder="1" applyAlignment="1" applyProtection="1">
      <alignment horizontal="center" vertical="center"/>
      <protection locked="0"/>
    </xf>
    <xf numFmtId="183" fontId="18" fillId="0" borderId="19" xfId="0" applyNumberFormat="1" applyFont="1" applyFill="1" applyBorder="1" applyAlignment="1" applyProtection="1">
      <alignment horizontal="center" vertical="center"/>
      <protection locked="0"/>
    </xf>
    <xf numFmtId="183" fontId="18" fillId="0" borderId="16" xfId="0" applyNumberFormat="1" applyFont="1" applyFill="1" applyBorder="1" applyAlignment="1" applyProtection="1">
      <alignment vertical="center"/>
      <protection/>
    </xf>
    <xf numFmtId="183" fontId="18" fillId="0" borderId="19" xfId="0" applyNumberFormat="1" applyFont="1" applyFill="1" applyBorder="1" applyAlignment="1" applyProtection="1">
      <alignment vertical="center"/>
      <protection/>
    </xf>
    <xf numFmtId="183" fontId="11" fillId="0" borderId="17" xfId="0" applyNumberFormat="1" applyFont="1" applyFill="1" applyBorder="1" applyAlignment="1" applyProtection="1">
      <alignment horizontal="right" vertical="center"/>
      <protection locked="0"/>
    </xf>
    <xf numFmtId="183" fontId="11" fillId="0" borderId="15" xfId="0" applyNumberFormat="1" applyFont="1" applyFill="1" applyBorder="1" applyAlignment="1" applyProtection="1">
      <alignment horizontal="right" vertical="center"/>
      <protection locked="0"/>
    </xf>
    <xf numFmtId="183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left" vertical="top"/>
      <protection locked="0"/>
    </xf>
    <xf numFmtId="0" fontId="13" fillId="0" borderId="23" xfId="0" applyFont="1" applyFill="1" applyBorder="1" applyAlignment="1" applyProtection="1">
      <alignment horizontal="left" vertical="center"/>
      <protection locked="0"/>
    </xf>
    <xf numFmtId="0" fontId="13" fillId="0" borderId="24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15" xfId="0" applyFont="1" applyFill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distributed" vertical="center" indent="1"/>
      <protection/>
    </xf>
    <xf numFmtId="0" fontId="5" fillId="0" borderId="25" xfId="0" applyFont="1" applyBorder="1" applyAlignment="1" applyProtection="1">
      <alignment horizontal="distributed" vertical="center" indent="1"/>
      <protection/>
    </xf>
    <xf numFmtId="0" fontId="5" fillId="0" borderId="26" xfId="0" applyFont="1" applyBorder="1" applyAlignment="1" applyProtection="1">
      <alignment horizontal="distributed" vertical="center" indent="1"/>
      <protection/>
    </xf>
    <xf numFmtId="0" fontId="5" fillId="0" borderId="27" xfId="0" applyFont="1" applyBorder="1" applyAlignment="1" applyProtection="1">
      <alignment horizontal="distributed" vertical="center" indent="1"/>
      <protection/>
    </xf>
    <xf numFmtId="0" fontId="5" fillId="0" borderId="28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13" fillId="0" borderId="20" xfId="0" applyFont="1" applyFill="1" applyBorder="1" applyAlignment="1" applyProtection="1">
      <alignment horizontal="left" vertical="center"/>
      <protection locked="0"/>
    </xf>
    <xf numFmtId="0" fontId="13" fillId="0" borderId="21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15" xfId="0" applyFont="1" applyFill="1" applyBorder="1" applyAlignment="1" applyProtection="1">
      <alignment horizontal="left" vertical="center"/>
      <protection/>
    </xf>
    <xf numFmtId="183" fontId="11" fillId="0" borderId="17" xfId="0" applyNumberFormat="1" applyFont="1" applyFill="1" applyBorder="1" applyAlignment="1" applyProtection="1">
      <alignment horizontal="right" vertical="center"/>
      <protection locked="0"/>
    </xf>
    <xf numFmtId="183" fontId="11" fillId="0" borderId="15" xfId="0" applyNumberFormat="1" applyFont="1" applyFill="1" applyBorder="1" applyAlignment="1" applyProtection="1">
      <alignment horizontal="right" vertical="center"/>
      <protection locked="0"/>
    </xf>
    <xf numFmtId="183" fontId="11" fillId="0" borderId="17" xfId="0" applyNumberFormat="1" applyFont="1" applyFill="1" applyBorder="1" applyAlignment="1" applyProtection="1">
      <alignment horizontal="right" vertical="center"/>
      <protection/>
    </xf>
    <xf numFmtId="183" fontId="11" fillId="0" borderId="15" xfId="0" applyNumberFormat="1" applyFont="1" applyFill="1" applyBorder="1" applyAlignment="1" applyProtection="1">
      <alignment horizontal="right" vertical="center"/>
      <protection/>
    </xf>
    <xf numFmtId="176" fontId="11" fillId="0" borderId="17" xfId="0" applyNumberFormat="1" applyFont="1" applyFill="1" applyBorder="1" applyAlignment="1" applyProtection="1">
      <alignment horizontal="right" vertical="center"/>
      <protection/>
    </xf>
    <xf numFmtId="176" fontId="11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15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15" xfId="0" applyFont="1" applyFill="1" applyBorder="1" applyAlignment="1" applyProtection="1">
      <alignment horizontal="left" vertical="center"/>
      <protection locked="0"/>
    </xf>
    <xf numFmtId="183" fontId="9" fillId="0" borderId="17" xfId="0" applyNumberFormat="1" applyFont="1" applyFill="1" applyBorder="1" applyAlignment="1" applyProtection="1">
      <alignment horizontal="right" vertical="center"/>
      <protection/>
    </xf>
    <xf numFmtId="183" fontId="9" fillId="0" borderId="15" xfId="0" applyNumberFormat="1" applyFont="1" applyFill="1" applyBorder="1" applyAlignment="1" applyProtection="1">
      <alignment horizontal="right" vertical="center"/>
      <protection/>
    </xf>
    <xf numFmtId="176" fontId="9" fillId="0" borderId="17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183" fontId="23" fillId="0" borderId="17" xfId="0" applyNumberFormat="1" applyFont="1" applyFill="1" applyBorder="1" applyAlignment="1" applyProtection="1">
      <alignment horizontal="right" vertical="center"/>
      <protection locked="0"/>
    </xf>
    <xf numFmtId="183" fontId="23" fillId="0" borderId="15" xfId="0" applyNumberFormat="1" applyFont="1" applyFill="1" applyBorder="1" applyAlignment="1" applyProtection="1">
      <alignment horizontal="right" vertical="center"/>
      <protection locked="0"/>
    </xf>
    <xf numFmtId="183" fontId="23" fillId="0" borderId="17" xfId="0" applyNumberFormat="1" applyFont="1" applyFill="1" applyBorder="1" applyAlignment="1" applyProtection="1">
      <alignment horizontal="right" vertical="center"/>
      <protection/>
    </xf>
    <xf numFmtId="183" fontId="23" fillId="0" borderId="15" xfId="0" applyNumberFormat="1" applyFont="1" applyFill="1" applyBorder="1" applyAlignment="1" applyProtection="1">
      <alignment horizontal="right" vertical="center"/>
      <protection/>
    </xf>
    <xf numFmtId="183" fontId="9" fillId="0" borderId="17" xfId="0" applyNumberFormat="1" applyFont="1" applyFill="1" applyBorder="1" applyAlignment="1" applyProtection="1">
      <alignment horizontal="right" vertical="center"/>
      <protection locked="0"/>
    </xf>
    <xf numFmtId="183" fontId="9" fillId="0" borderId="15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1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15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4" fillId="0" borderId="17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vertical="center"/>
    </xf>
    <xf numFmtId="183" fontId="9" fillId="0" borderId="18" xfId="0" applyNumberFormat="1" applyFont="1" applyFill="1" applyBorder="1" applyAlignment="1" applyProtection="1">
      <alignment horizontal="right" vertical="center"/>
      <protection locked="0"/>
    </xf>
    <xf numFmtId="183" fontId="17" fillId="0" borderId="24" xfId="0" applyNumberFormat="1" applyFont="1" applyFill="1" applyBorder="1" applyAlignment="1">
      <alignment horizontal="right" vertical="center"/>
    </xf>
    <xf numFmtId="0" fontId="5" fillId="0" borderId="29" xfId="0" applyFont="1" applyBorder="1" applyAlignment="1" applyProtection="1">
      <alignment horizontal="center" vertical="center"/>
      <protection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horizontal="center" vertical="center"/>
      <protection/>
    </xf>
    <xf numFmtId="183" fontId="9" fillId="0" borderId="12" xfId="0" applyNumberFormat="1" applyFont="1" applyFill="1" applyBorder="1" applyAlignment="1" applyProtection="1">
      <alignment horizontal="right" vertical="center"/>
      <protection locked="0"/>
    </xf>
    <xf numFmtId="183" fontId="17" fillId="0" borderId="21" xfId="0" applyNumberFormat="1" applyFont="1" applyFill="1" applyBorder="1" applyAlignment="1">
      <alignment horizontal="right" vertical="center"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horizontal="center" vertical="center"/>
    </xf>
    <xf numFmtId="183" fontId="9" fillId="0" borderId="12" xfId="0" applyNumberFormat="1" applyFont="1" applyFill="1" applyBorder="1" applyAlignment="1" applyProtection="1">
      <alignment horizontal="right" vertical="center"/>
      <protection/>
    </xf>
    <xf numFmtId="183" fontId="9" fillId="0" borderId="21" xfId="0" applyNumberFormat="1" applyFont="1" applyFill="1" applyBorder="1" applyAlignment="1" applyProtection="1">
      <alignment horizontal="right" vertical="center"/>
      <protection/>
    </xf>
    <xf numFmtId="0" fontId="13" fillId="0" borderId="17" xfId="0" applyFont="1" applyFill="1" applyBorder="1" applyAlignment="1" applyProtection="1">
      <alignment horizontal="distributed" vertical="center" indent="1"/>
      <protection/>
    </xf>
    <xf numFmtId="0" fontId="13" fillId="0" borderId="0" xfId="0" applyFont="1" applyFill="1" applyBorder="1" applyAlignment="1" applyProtection="1">
      <alignment horizontal="distributed" vertical="center" indent="1"/>
      <protection/>
    </xf>
    <xf numFmtId="0" fontId="0" fillId="0" borderId="15" xfId="0" applyFill="1" applyBorder="1" applyAlignment="1">
      <alignment horizontal="distributed" vertical="center" indent="1"/>
    </xf>
    <xf numFmtId="183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vertical="center" wrapText="1"/>
    </xf>
    <xf numFmtId="0" fontId="0" fillId="0" borderId="15" xfId="0" applyFill="1" applyBorder="1" applyAlignment="1">
      <alignment vertical="center" wrapText="1"/>
    </xf>
    <xf numFmtId="183" fontId="9" fillId="0" borderId="18" xfId="0" applyNumberFormat="1" applyFont="1" applyFill="1" applyBorder="1" applyAlignment="1" applyProtection="1">
      <alignment horizontal="right" vertical="center"/>
      <protection/>
    </xf>
    <xf numFmtId="183" fontId="9" fillId="0" borderId="24" xfId="0" applyNumberFormat="1" applyFont="1" applyFill="1" applyBorder="1" applyAlignment="1" applyProtection="1">
      <alignment horizontal="right" vertical="center"/>
      <protection/>
    </xf>
    <xf numFmtId="0" fontId="13" fillId="0" borderId="23" xfId="0" applyFont="1" applyFill="1" applyBorder="1" applyAlignment="1" applyProtection="1">
      <alignment horizontal="distributed" vertical="center" indent="1"/>
      <protection/>
    </xf>
    <xf numFmtId="0" fontId="13" fillId="0" borderId="24" xfId="0" applyFont="1" applyFill="1" applyBorder="1" applyAlignment="1" applyProtection="1">
      <alignment horizontal="distributed" vertical="center" indent="1"/>
      <protection/>
    </xf>
    <xf numFmtId="0" fontId="13" fillId="0" borderId="18" xfId="0" applyFont="1" applyFill="1" applyBorder="1" applyAlignment="1" applyProtection="1">
      <alignment horizontal="distributed" vertical="center" indent="1"/>
      <protection/>
    </xf>
    <xf numFmtId="0" fontId="0" fillId="0" borderId="24" xfId="0" applyFill="1" applyBorder="1" applyAlignment="1">
      <alignment horizontal="distributed" vertical="center" indent="1"/>
    </xf>
    <xf numFmtId="177" fontId="9" fillId="0" borderId="12" xfId="0" applyNumberFormat="1" applyFont="1" applyFill="1" applyBorder="1" applyAlignment="1" applyProtection="1">
      <alignment horizontal="right" vertical="center"/>
      <protection/>
    </xf>
    <xf numFmtId="177" fontId="9" fillId="0" borderId="21" xfId="0" applyNumberFormat="1" applyFont="1" applyFill="1" applyBorder="1" applyAlignment="1" applyProtection="1">
      <alignment horizontal="right" vertical="center"/>
      <protection/>
    </xf>
    <xf numFmtId="0" fontId="7" fillId="0" borderId="20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right"/>
      <protection/>
    </xf>
    <xf numFmtId="0" fontId="8" fillId="0" borderId="20" xfId="0" applyFont="1" applyFill="1" applyBorder="1" applyAlignment="1" applyProtection="1">
      <alignment horizontal="left" vertical="center"/>
      <protection/>
    </xf>
    <xf numFmtId="0" fontId="8" fillId="0" borderId="21" xfId="0" applyFont="1" applyFill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14" fillId="0" borderId="22" xfId="0" applyFont="1" applyBorder="1" applyAlignment="1">
      <alignment vertical="center"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176" fontId="9" fillId="0" borderId="20" xfId="0" applyNumberFormat="1" applyFont="1" applyFill="1" applyBorder="1" applyAlignment="1" applyProtection="1">
      <alignment horizontal="right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176" fontId="9" fillId="0" borderId="23" xfId="0" applyNumberFormat="1" applyFont="1" applyFill="1" applyBorder="1" applyAlignment="1" applyProtection="1">
      <alignment horizontal="right" vertical="center"/>
      <protection/>
    </xf>
    <xf numFmtId="0" fontId="8" fillId="0" borderId="23" xfId="0" applyFont="1" applyFill="1" applyBorder="1" applyAlignment="1" applyProtection="1">
      <alignment horizontal="left" vertical="center"/>
      <protection/>
    </xf>
    <xf numFmtId="0" fontId="8" fillId="0" borderId="24" xfId="0" applyFont="1" applyFill="1" applyBorder="1" applyAlignment="1" applyProtection="1">
      <alignment horizontal="left" vertical="center"/>
      <protection/>
    </xf>
    <xf numFmtId="0" fontId="5" fillId="0" borderId="29" xfId="0" applyFont="1" applyBorder="1" applyAlignment="1" applyProtection="1">
      <alignment horizontal="distributed" vertical="center" wrapText="1" indent="1"/>
      <protection/>
    </xf>
    <xf numFmtId="0" fontId="5" fillId="0" borderId="32" xfId="0" applyFont="1" applyBorder="1" applyAlignment="1" applyProtection="1">
      <alignment horizontal="distributed" vertical="center" indent="1"/>
      <protection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20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vertical="center"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34" xfId="0" applyFont="1" applyBorder="1" applyAlignment="1" applyProtection="1">
      <alignment horizontal="distributed" vertical="center" indent="1"/>
      <protection/>
    </xf>
    <xf numFmtId="0" fontId="57" fillId="0" borderId="22" xfId="0" applyFont="1" applyFill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SheetLayoutView="100" zoomScalePageLayoutView="0" workbookViewId="0" topLeftCell="A1">
      <selection activeCell="A1" sqref="A1:H1"/>
    </sheetView>
  </sheetViews>
  <sheetFormatPr defaultColWidth="9.00390625" defaultRowHeight="16.5"/>
  <cols>
    <col min="1" max="1" width="1.75390625" style="26" customWidth="1"/>
    <col min="2" max="2" width="20.875" style="26" customWidth="1"/>
    <col min="3" max="3" width="14.625" style="26" customWidth="1"/>
    <col min="4" max="4" width="8.50390625" style="26" customWidth="1"/>
    <col min="5" max="5" width="14.625" style="26" customWidth="1"/>
    <col min="6" max="6" width="8.50390625" style="26" bestFit="1" customWidth="1"/>
    <col min="7" max="7" width="14.625" style="26" customWidth="1"/>
    <col min="8" max="8" width="8.50390625" style="26" customWidth="1"/>
    <col min="9" max="16384" width="9.00390625" style="26" customWidth="1"/>
  </cols>
  <sheetData>
    <row r="1" spans="1:8" ht="27" customHeight="1">
      <c r="A1" s="76" t="s">
        <v>49</v>
      </c>
      <c r="B1" s="76"/>
      <c r="C1" s="76"/>
      <c r="D1" s="76"/>
      <c r="E1" s="76"/>
      <c r="F1" s="76"/>
      <c r="G1" s="76"/>
      <c r="H1" s="76"/>
    </row>
    <row r="2" spans="2:8" ht="18" customHeight="1">
      <c r="B2" s="77"/>
      <c r="C2" s="77"/>
      <c r="D2" s="77"/>
      <c r="E2" s="77"/>
      <c r="F2" s="77"/>
      <c r="G2" s="77"/>
      <c r="H2" s="77"/>
    </row>
    <row r="3" spans="2:8" ht="19.5" customHeight="1" thickBot="1">
      <c r="B3" s="1"/>
      <c r="C3" s="78" t="s">
        <v>57</v>
      </c>
      <c r="D3" s="78"/>
      <c r="E3" s="78"/>
      <c r="F3" s="78"/>
      <c r="G3" s="78"/>
      <c r="H3" s="78"/>
    </row>
    <row r="4" spans="1:8" ht="15" customHeight="1">
      <c r="A4" s="83" t="s">
        <v>3</v>
      </c>
      <c r="B4" s="84"/>
      <c r="C4" s="87" t="s">
        <v>31</v>
      </c>
      <c r="D4" s="87"/>
      <c r="E4" s="87" t="s">
        <v>5</v>
      </c>
      <c r="F4" s="87"/>
      <c r="G4" s="87" t="s">
        <v>39</v>
      </c>
      <c r="H4" s="88"/>
    </row>
    <row r="5" spans="1:8" ht="15" customHeight="1">
      <c r="A5" s="85"/>
      <c r="B5" s="86"/>
      <c r="C5" s="6" t="s">
        <v>23</v>
      </c>
      <c r="D5" s="7" t="s">
        <v>1</v>
      </c>
      <c r="E5" s="6" t="s">
        <v>23</v>
      </c>
      <c r="F5" s="7" t="s">
        <v>1</v>
      </c>
      <c r="G5" s="6" t="s">
        <v>23</v>
      </c>
      <c r="H5" s="2" t="s">
        <v>1</v>
      </c>
    </row>
    <row r="6" spans="1:8" ht="15" customHeight="1">
      <c r="A6" s="79" t="s">
        <v>33</v>
      </c>
      <c r="B6" s="80"/>
      <c r="C6" s="54">
        <f>C7+C8</f>
        <v>375098000</v>
      </c>
      <c r="D6" s="8">
        <f aca="true" t="shared" si="0" ref="D6:D11">C6/$C$6*100</f>
        <v>100</v>
      </c>
      <c r="E6" s="54">
        <f>E7+E8</f>
        <v>433638359</v>
      </c>
      <c r="F6" s="8">
        <f aca="true" t="shared" si="1" ref="F6:F11">E6/$E$6*100</f>
        <v>100</v>
      </c>
      <c r="G6" s="54">
        <f>G7+G8</f>
        <v>58540359</v>
      </c>
      <c r="H6" s="16">
        <f aca="true" t="shared" si="2" ref="H6:H11">IF(C6=0,0,ABS(G6/C6*100))</f>
        <v>15.606683853286341</v>
      </c>
    </row>
    <row r="7" spans="1:8" ht="15" customHeight="1">
      <c r="A7" s="9"/>
      <c r="B7" s="10" t="s">
        <v>35</v>
      </c>
      <c r="C7" s="55">
        <v>375088000</v>
      </c>
      <c r="D7" s="11">
        <f>C7/$C$6*100</f>
        <v>99.99733403004015</v>
      </c>
      <c r="E7" s="58">
        <v>433633184</v>
      </c>
      <c r="F7" s="11">
        <f>E7/$E$6*100</f>
        <v>99.99880660926493</v>
      </c>
      <c r="G7" s="59">
        <f>E7-C7</f>
        <v>58545184</v>
      </c>
      <c r="H7" s="12">
        <f t="shared" si="2"/>
        <v>15.608386298681909</v>
      </c>
    </row>
    <row r="8" spans="1:8" ht="15" customHeight="1">
      <c r="A8" s="9"/>
      <c r="B8" s="10" t="s">
        <v>36</v>
      </c>
      <c r="C8" s="55">
        <v>10000</v>
      </c>
      <c r="D8" s="24" t="s">
        <v>53</v>
      </c>
      <c r="E8" s="58">
        <v>5175</v>
      </c>
      <c r="F8" s="24" t="s">
        <v>53</v>
      </c>
      <c r="G8" s="59">
        <f>E8-C8</f>
        <v>-4825</v>
      </c>
      <c r="H8" s="13">
        <f t="shared" si="2"/>
        <v>48.25</v>
      </c>
    </row>
    <row r="9" spans="1:8" ht="15" customHeight="1">
      <c r="A9" s="81" t="s">
        <v>34</v>
      </c>
      <c r="B9" s="82"/>
      <c r="C9" s="56">
        <f>C10</f>
        <v>394960000</v>
      </c>
      <c r="D9" s="15">
        <f t="shared" si="0"/>
        <v>105.29514953425505</v>
      </c>
      <c r="E9" s="56">
        <f>E10</f>
        <v>437533434</v>
      </c>
      <c r="F9" s="15">
        <f t="shared" si="1"/>
        <v>100.89823119176596</v>
      </c>
      <c r="G9" s="56">
        <f>SUM(G10:G10)</f>
        <v>42573434</v>
      </c>
      <c r="H9" s="16">
        <f t="shared" si="2"/>
        <v>10.779176119100669</v>
      </c>
    </row>
    <row r="10" spans="1:8" ht="15" customHeight="1">
      <c r="A10" s="9"/>
      <c r="B10" s="10" t="s">
        <v>66</v>
      </c>
      <c r="C10" s="55">
        <v>394960000</v>
      </c>
      <c r="D10" s="11">
        <f t="shared" si="0"/>
        <v>105.29514953425505</v>
      </c>
      <c r="E10" s="58">
        <v>437533434</v>
      </c>
      <c r="F10" s="11">
        <f t="shared" si="1"/>
        <v>100.89823119176596</v>
      </c>
      <c r="G10" s="59">
        <f>E10-C10</f>
        <v>42573434</v>
      </c>
      <c r="H10" s="12">
        <f t="shared" si="2"/>
        <v>10.779176119100669</v>
      </c>
    </row>
    <row r="11" spans="1:8" ht="15" customHeight="1">
      <c r="A11" s="81" t="s">
        <v>54</v>
      </c>
      <c r="B11" s="82"/>
      <c r="C11" s="56">
        <f>C6-C9</f>
        <v>-19862000</v>
      </c>
      <c r="D11" s="15">
        <f t="shared" si="0"/>
        <v>-5.2951495342550485</v>
      </c>
      <c r="E11" s="56">
        <f>E6-E9</f>
        <v>-3895075</v>
      </c>
      <c r="F11" s="15">
        <f t="shared" si="1"/>
        <v>-0.8982311917659479</v>
      </c>
      <c r="G11" s="56">
        <f>G6-G9</f>
        <v>15966925</v>
      </c>
      <c r="H11" s="16">
        <f t="shared" si="2"/>
        <v>80.3893112476085</v>
      </c>
    </row>
    <row r="12" spans="1:8" ht="15" customHeight="1">
      <c r="A12" s="81"/>
      <c r="B12" s="82"/>
      <c r="C12" s="56"/>
      <c r="D12" s="14"/>
      <c r="E12" s="56"/>
      <c r="F12" s="14"/>
      <c r="G12" s="60"/>
      <c r="H12" s="16"/>
    </row>
    <row r="13" spans="1:8" ht="15" customHeight="1">
      <c r="A13" s="9"/>
      <c r="B13" s="10"/>
      <c r="C13" s="55"/>
      <c r="D13" s="17"/>
      <c r="E13" s="58"/>
      <c r="F13" s="17"/>
      <c r="G13" s="59"/>
      <c r="H13" s="18"/>
    </row>
    <row r="14" spans="1:8" ht="15" customHeight="1">
      <c r="A14" s="9"/>
      <c r="B14" s="10"/>
      <c r="C14" s="55"/>
      <c r="D14" s="17"/>
      <c r="E14" s="58"/>
      <c r="F14" s="17"/>
      <c r="G14" s="59"/>
      <c r="H14" s="18"/>
    </row>
    <row r="15" spans="1:8" ht="15" customHeight="1">
      <c r="A15" s="9"/>
      <c r="B15" s="10"/>
      <c r="C15" s="55"/>
      <c r="D15" s="17"/>
      <c r="E15" s="58"/>
      <c r="F15" s="17"/>
      <c r="G15" s="59"/>
      <c r="H15" s="18"/>
    </row>
    <row r="16" spans="1:8" ht="15" customHeight="1">
      <c r="A16" s="9"/>
      <c r="B16" s="10"/>
      <c r="C16" s="55"/>
      <c r="D16" s="17"/>
      <c r="E16" s="58"/>
      <c r="F16" s="17"/>
      <c r="G16" s="59"/>
      <c r="H16" s="18"/>
    </row>
    <row r="17" spans="1:8" ht="15" customHeight="1">
      <c r="A17" s="9"/>
      <c r="B17" s="10"/>
      <c r="C17" s="55"/>
      <c r="D17" s="17"/>
      <c r="E17" s="58"/>
      <c r="F17" s="17"/>
      <c r="G17" s="59"/>
      <c r="H17" s="18"/>
    </row>
    <row r="18" spans="1:8" ht="15" customHeight="1">
      <c r="A18" s="9"/>
      <c r="B18" s="10"/>
      <c r="C18" s="55"/>
      <c r="D18" s="17"/>
      <c r="E18" s="58"/>
      <c r="F18" s="17"/>
      <c r="G18" s="59"/>
      <c r="H18" s="18"/>
    </row>
    <row r="19" spans="1:8" ht="15" customHeight="1">
      <c r="A19" s="9"/>
      <c r="B19" s="10"/>
      <c r="C19" s="55"/>
      <c r="D19" s="17"/>
      <c r="E19" s="58"/>
      <c r="F19" s="17"/>
      <c r="G19" s="59"/>
      <c r="H19" s="18"/>
    </row>
    <row r="20" spans="1:8" ht="15" customHeight="1">
      <c r="A20" s="9"/>
      <c r="B20" s="10"/>
      <c r="C20" s="55"/>
      <c r="D20" s="17"/>
      <c r="E20" s="58"/>
      <c r="F20" s="17"/>
      <c r="G20" s="59"/>
      <c r="H20" s="18"/>
    </row>
    <row r="21" spans="1:8" ht="15" customHeight="1">
      <c r="A21" s="9"/>
      <c r="B21" s="10"/>
      <c r="C21" s="55"/>
      <c r="D21" s="17"/>
      <c r="E21" s="58"/>
      <c r="F21" s="17"/>
      <c r="G21" s="59"/>
      <c r="H21" s="18"/>
    </row>
    <row r="22" spans="1:8" ht="15" customHeight="1">
      <c r="A22" s="9"/>
      <c r="B22" s="10"/>
      <c r="C22" s="55"/>
      <c r="D22" s="17"/>
      <c r="E22" s="58"/>
      <c r="F22" s="17"/>
      <c r="G22" s="59"/>
      <c r="H22" s="18"/>
    </row>
    <row r="23" spans="1:8" ht="15" customHeight="1">
      <c r="A23" s="9"/>
      <c r="B23" s="10"/>
      <c r="C23" s="55"/>
      <c r="D23" s="17"/>
      <c r="E23" s="58"/>
      <c r="F23" s="17"/>
      <c r="G23" s="59"/>
      <c r="H23" s="18"/>
    </row>
    <row r="24" spans="1:8" ht="15" customHeight="1">
      <c r="A24" s="9"/>
      <c r="B24" s="10"/>
      <c r="C24" s="55"/>
      <c r="D24" s="17"/>
      <c r="E24" s="58"/>
      <c r="F24" s="17"/>
      <c r="G24" s="59"/>
      <c r="H24" s="18"/>
    </row>
    <row r="25" spans="1:8" ht="15" customHeight="1">
      <c r="A25" s="9"/>
      <c r="B25" s="10"/>
      <c r="C25" s="55"/>
      <c r="D25" s="17">
        <v>0</v>
      </c>
      <c r="E25" s="58"/>
      <c r="F25" s="17">
        <v>0</v>
      </c>
      <c r="G25" s="59">
        <v>0</v>
      </c>
      <c r="H25" s="18"/>
    </row>
    <row r="26" spans="1:8" ht="15" customHeight="1" thickBot="1">
      <c r="A26" s="89"/>
      <c r="B26" s="90"/>
      <c r="C26" s="57"/>
      <c r="D26" s="31"/>
      <c r="E26" s="57"/>
      <c r="F26" s="31"/>
      <c r="G26" s="61"/>
      <c r="H26" s="32"/>
    </row>
    <row r="27" spans="2:8" ht="15" customHeight="1">
      <c r="B27" s="74"/>
      <c r="C27" s="74"/>
      <c r="D27" s="74"/>
      <c r="E27" s="74"/>
      <c r="F27" s="74"/>
      <c r="G27" s="74"/>
      <c r="H27" s="74"/>
    </row>
    <row r="28" spans="2:8" ht="15" customHeight="1">
      <c r="B28" s="75"/>
      <c r="C28" s="75"/>
      <c r="D28" s="75"/>
      <c r="E28" s="75"/>
      <c r="F28" s="75"/>
      <c r="G28" s="75"/>
      <c r="H28" s="75"/>
    </row>
    <row r="29" ht="15" customHeight="1"/>
    <row r="30" ht="15" customHeight="1"/>
    <row r="31" spans="1:8" ht="27" customHeight="1">
      <c r="A31" s="76" t="s">
        <v>50</v>
      </c>
      <c r="B31" s="76"/>
      <c r="C31" s="76"/>
      <c r="D31" s="76"/>
      <c r="E31" s="76"/>
      <c r="F31" s="76"/>
      <c r="G31" s="76"/>
      <c r="H31" s="76"/>
    </row>
    <row r="32" spans="2:8" ht="18" customHeight="1">
      <c r="B32" s="77"/>
      <c r="C32" s="77"/>
      <c r="D32" s="77"/>
      <c r="E32" s="77"/>
      <c r="F32" s="77"/>
      <c r="G32" s="77"/>
      <c r="H32" s="77"/>
    </row>
    <row r="33" spans="2:8" ht="19.5" customHeight="1" thickBot="1">
      <c r="B33" s="1"/>
      <c r="C33" s="78" t="s">
        <v>58</v>
      </c>
      <c r="D33" s="78"/>
      <c r="E33" s="78"/>
      <c r="F33" s="78"/>
      <c r="G33" s="78"/>
      <c r="H33" s="78"/>
    </row>
    <row r="34" spans="1:8" ht="15" customHeight="1">
      <c r="A34" s="83" t="s">
        <v>4</v>
      </c>
      <c r="B34" s="84"/>
      <c r="C34" s="87" t="s">
        <v>31</v>
      </c>
      <c r="D34" s="87"/>
      <c r="E34" s="87" t="s">
        <v>5</v>
      </c>
      <c r="F34" s="87"/>
      <c r="G34" s="87" t="s">
        <v>39</v>
      </c>
      <c r="H34" s="88"/>
    </row>
    <row r="35" spans="1:8" ht="15" customHeight="1">
      <c r="A35" s="85"/>
      <c r="B35" s="86"/>
      <c r="C35" s="6" t="s">
        <v>23</v>
      </c>
      <c r="D35" s="7" t="s">
        <v>1</v>
      </c>
      <c r="E35" s="6" t="s">
        <v>23</v>
      </c>
      <c r="F35" s="7" t="s">
        <v>1</v>
      </c>
      <c r="G35" s="6" t="s">
        <v>23</v>
      </c>
      <c r="H35" s="2" t="s">
        <v>1</v>
      </c>
    </row>
    <row r="36" spans="1:8" ht="15" customHeight="1">
      <c r="A36" s="79" t="s">
        <v>24</v>
      </c>
      <c r="B36" s="80"/>
      <c r="C36" s="54">
        <f>SUM(C37:C38)</f>
        <v>66417000</v>
      </c>
      <c r="D36" s="8">
        <f aca="true" t="shared" si="3" ref="D36:D41">C36/$C$36*100</f>
        <v>100</v>
      </c>
      <c r="E36" s="54">
        <f>E37+E38</f>
        <v>66266794</v>
      </c>
      <c r="F36" s="8">
        <f aca="true" t="shared" si="4" ref="F36:F41">E36/$E$36*100</f>
        <v>100</v>
      </c>
      <c r="G36" s="54">
        <f>G37+G38</f>
        <v>-150206</v>
      </c>
      <c r="H36" s="20">
        <f>IF(C36=0,0,ABS(G36/C36*100))</f>
        <v>0.2261559540479094</v>
      </c>
    </row>
    <row r="37" spans="1:9" ht="15" customHeight="1">
      <c r="A37" s="27"/>
      <c r="B37" s="19" t="s">
        <v>25</v>
      </c>
      <c r="C37" s="56"/>
      <c r="D37" s="11">
        <f t="shared" si="3"/>
        <v>0</v>
      </c>
      <c r="E37" s="66">
        <v>0</v>
      </c>
      <c r="F37" s="11">
        <f t="shared" si="4"/>
        <v>0</v>
      </c>
      <c r="G37" s="66">
        <f>E37-C37</f>
        <v>0</v>
      </c>
      <c r="H37" s="12">
        <f aca="true" t="shared" si="5" ref="H37:H45">IF(C37=0,0,ABS(G37/C37*100))</f>
        <v>0</v>
      </c>
      <c r="I37" s="28"/>
    </row>
    <row r="38" spans="1:8" ht="15" customHeight="1">
      <c r="A38" s="27"/>
      <c r="B38" s="10" t="s">
        <v>78</v>
      </c>
      <c r="C38" s="55">
        <v>66417000</v>
      </c>
      <c r="D38" s="11">
        <f t="shared" si="3"/>
        <v>100</v>
      </c>
      <c r="E38" s="58">
        <v>66266794</v>
      </c>
      <c r="F38" s="11">
        <f t="shared" si="4"/>
        <v>100</v>
      </c>
      <c r="G38" s="66">
        <f>E38-C38</f>
        <v>-150206</v>
      </c>
      <c r="H38" s="12">
        <f t="shared" si="5"/>
        <v>0.2261559540479094</v>
      </c>
    </row>
    <row r="39" spans="1:8" ht="15" customHeight="1">
      <c r="A39" s="81" t="s">
        <v>26</v>
      </c>
      <c r="B39" s="82"/>
      <c r="C39" s="56">
        <f>C40</f>
        <v>19862000</v>
      </c>
      <c r="D39" s="15">
        <f t="shared" si="3"/>
        <v>29.904994203291324</v>
      </c>
      <c r="E39" s="56">
        <f>E40</f>
        <v>3895075</v>
      </c>
      <c r="F39" s="15">
        <f t="shared" si="4"/>
        <v>5.877868484176252</v>
      </c>
      <c r="G39" s="56">
        <f>E39-C39</f>
        <v>-15966925</v>
      </c>
      <c r="H39" s="46">
        <f t="shared" si="5"/>
        <v>80.3893112476085</v>
      </c>
    </row>
    <row r="40" spans="1:8" ht="15" customHeight="1">
      <c r="A40" s="40"/>
      <c r="B40" s="19" t="s">
        <v>45</v>
      </c>
      <c r="C40" s="55">
        <v>19862000</v>
      </c>
      <c r="D40" s="11">
        <f t="shared" si="3"/>
        <v>29.904994203291324</v>
      </c>
      <c r="E40" s="66">
        <v>3895075</v>
      </c>
      <c r="F40" s="11">
        <f t="shared" si="4"/>
        <v>5.877868484176252</v>
      </c>
      <c r="G40" s="66">
        <f>E40-C40</f>
        <v>-15966925</v>
      </c>
      <c r="H40" s="12">
        <f t="shared" si="5"/>
        <v>80.3893112476085</v>
      </c>
    </row>
    <row r="41" spans="1:8" ht="15" customHeight="1">
      <c r="A41" s="81" t="s">
        <v>27</v>
      </c>
      <c r="B41" s="82"/>
      <c r="C41" s="56">
        <f>C36-C39</f>
        <v>46555000</v>
      </c>
      <c r="D41" s="15">
        <f t="shared" si="3"/>
        <v>70.09500579670868</v>
      </c>
      <c r="E41" s="56">
        <f>E36-E39</f>
        <v>62371719</v>
      </c>
      <c r="F41" s="15">
        <f t="shared" si="4"/>
        <v>94.12213151582375</v>
      </c>
      <c r="G41" s="56">
        <f>G36-G39</f>
        <v>15816719</v>
      </c>
      <c r="H41" s="16">
        <f t="shared" si="5"/>
        <v>33.974264848029215</v>
      </c>
    </row>
    <row r="42" spans="1:8" ht="15" customHeight="1">
      <c r="A42" s="81" t="s">
        <v>28</v>
      </c>
      <c r="B42" s="82"/>
      <c r="C42" s="56">
        <f>C43</f>
        <v>19862000</v>
      </c>
      <c r="D42" s="15">
        <f>C42/$C$42*100</f>
        <v>100</v>
      </c>
      <c r="E42" s="56">
        <f>E43</f>
        <v>3895075</v>
      </c>
      <c r="F42" s="15">
        <f>E42/$E$42*100</f>
        <v>100</v>
      </c>
      <c r="G42" s="56">
        <f>E42-C42</f>
        <v>-15966925</v>
      </c>
      <c r="H42" s="16">
        <f t="shared" si="5"/>
        <v>80.3893112476085</v>
      </c>
    </row>
    <row r="43" spans="1:8" ht="15" customHeight="1">
      <c r="A43" s="44"/>
      <c r="B43" s="10" t="s">
        <v>29</v>
      </c>
      <c r="C43" s="62">
        <v>19862000</v>
      </c>
      <c r="D43" s="11">
        <f>C43/$C$42*100</f>
        <v>100</v>
      </c>
      <c r="E43" s="62">
        <v>3895075</v>
      </c>
      <c r="F43" s="11">
        <f>E43/$E$42*100</f>
        <v>100</v>
      </c>
      <c r="G43" s="66">
        <f>E43-C43</f>
        <v>-15966925</v>
      </c>
      <c r="H43" s="12">
        <f t="shared" si="5"/>
        <v>80.3893112476085</v>
      </c>
    </row>
    <row r="44" spans="1:8" ht="15" customHeight="1">
      <c r="A44" s="81" t="s">
        <v>30</v>
      </c>
      <c r="B44" s="82"/>
      <c r="C44" s="56">
        <f>C45</f>
        <v>19862000</v>
      </c>
      <c r="D44" s="15">
        <f>C44/$C$44*100</f>
        <v>100</v>
      </c>
      <c r="E44" s="56">
        <f>E45</f>
        <v>3895075</v>
      </c>
      <c r="F44" s="15">
        <f>E44/$E$44*100</f>
        <v>100</v>
      </c>
      <c r="G44" s="56">
        <f>E44-C44</f>
        <v>-15966925</v>
      </c>
      <c r="H44" s="16">
        <f t="shared" si="5"/>
        <v>80.3893112476085</v>
      </c>
    </row>
    <row r="45" spans="1:8" ht="15" customHeight="1">
      <c r="A45" s="45"/>
      <c r="B45" s="10" t="s">
        <v>7</v>
      </c>
      <c r="C45" s="55">
        <v>19862000</v>
      </c>
      <c r="D45" s="11">
        <f>C45/$C$44*100</f>
        <v>100</v>
      </c>
      <c r="E45" s="58">
        <v>3895075</v>
      </c>
      <c r="F45" s="11">
        <f>E45/$E$44*100</f>
        <v>100</v>
      </c>
      <c r="G45" s="66">
        <f>E45-C45</f>
        <v>-15966925</v>
      </c>
      <c r="H45" s="12">
        <f t="shared" si="5"/>
        <v>80.3893112476085</v>
      </c>
    </row>
    <row r="46" spans="1:8" ht="15" customHeight="1">
      <c r="A46" s="81" t="s">
        <v>46</v>
      </c>
      <c r="B46" s="82"/>
      <c r="C46" s="63"/>
      <c r="D46" s="30"/>
      <c r="E46" s="67"/>
      <c r="F46" s="35"/>
      <c r="G46" s="69"/>
      <c r="H46" s="34"/>
    </row>
    <row r="47" spans="1:8" ht="15" customHeight="1">
      <c r="A47" s="40"/>
      <c r="B47" s="43"/>
      <c r="C47" s="63"/>
      <c r="D47" s="30"/>
      <c r="E47" s="67"/>
      <c r="F47" s="35"/>
      <c r="G47" s="69"/>
      <c r="H47" s="34"/>
    </row>
    <row r="48" spans="1:8" ht="15" customHeight="1">
      <c r="A48" s="40"/>
      <c r="B48" s="43"/>
      <c r="C48" s="63"/>
      <c r="D48" s="30"/>
      <c r="E48" s="67"/>
      <c r="F48" s="35"/>
      <c r="G48" s="69"/>
      <c r="H48" s="34"/>
    </row>
    <row r="49" spans="1:8" ht="15" customHeight="1">
      <c r="A49" s="40"/>
      <c r="B49" s="43"/>
      <c r="C49" s="63"/>
      <c r="D49" s="30"/>
      <c r="E49" s="67"/>
      <c r="F49" s="35"/>
      <c r="G49" s="69"/>
      <c r="H49" s="34"/>
    </row>
    <row r="50" spans="1:8" ht="15" customHeight="1">
      <c r="A50" s="41"/>
      <c r="B50" s="42"/>
      <c r="C50" s="64"/>
      <c r="D50" s="33"/>
      <c r="E50" s="64"/>
      <c r="F50" s="33"/>
      <c r="G50" s="69"/>
      <c r="H50" s="34"/>
    </row>
    <row r="51" spans="1:8" ht="15" customHeight="1">
      <c r="A51" s="41"/>
      <c r="B51" s="42"/>
      <c r="C51" s="64"/>
      <c r="D51" s="33"/>
      <c r="E51" s="64"/>
      <c r="F51" s="33"/>
      <c r="G51" s="69"/>
      <c r="H51" s="34"/>
    </row>
    <row r="52" spans="1:8" s="5" customFormat="1" ht="15" customHeight="1" thickBot="1">
      <c r="A52" s="36"/>
      <c r="B52" s="37"/>
      <c r="C52" s="65"/>
      <c r="D52" s="38"/>
      <c r="E52" s="68"/>
      <c r="F52" s="38"/>
      <c r="G52" s="70"/>
      <c r="H52" s="39"/>
    </row>
    <row r="53" spans="2:8" ht="15.75">
      <c r="B53" s="74"/>
      <c r="C53" s="74"/>
      <c r="D53" s="74"/>
      <c r="E53" s="74"/>
      <c r="F53" s="74"/>
      <c r="G53" s="74"/>
      <c r="H53" s="74"/>
    </row>
    <row r="54" spans="2:8" ht="15.75">
      <c r="B54" s="75"/>
      <c r="C54" s="75"/>
      <c r="D54" s="75"/>
      <c r="E54" s="75"/>
      <c r="F54" s="75"/>
      <c r="G54" s="75"/>
      <c r="H54" s="75"/>
    </row>
  </sheetData>
  <sheetProtection/>
  <mergeCells count="29">
    <mergeCell ref="A46:B46"/>
    <mergeCell ref="A42:B42"/>
    <mergeCell ref="A6:B6"/>
    <mergeCell ref="A1:H1"/>
    <mergeCell ref="B2:H2"/>
    <mergeCell ref="C3:H3"/>
    <mergeCell ref="A4:B5"/>
    <mergeCell ref="C4:D4"/>
    <mergeCell ref="E4:F4"/>
    <mergeCell ref="G4:H4"/>
    <mergeCell ref="B27:H27"/>
    <mergeCell ref="A34:B35"/>
    <mergeCell ref="C34:D34"/>
    <mergeCell ref="E34:F34"/>
    <mergeCell ref="G34:H34"/>
    <mergeCell ref="A9:B9"/>
    <mergeCell ref="A11:B11"/>
    <mergeCell ref="A12:B12"/>
    <mergeCell ref="A26:B26"/>
    <mergeCell ref="B53:H53"/>
    <mergeCell ref="B54:H54"/>
    <mergeCell ref="B28:H28"/>
    <mergeCell ref="A31:H31"/>
    <mergeCell ref="B32:H32"/>
    <mergeCell ref="C33:H33"/>
    <mergeCell ref="A36:B36"/>
    <mergeCell ref="A44:B44"/>
    <mergeCell ref="A39:B39"/>
    <mergeCell ref="A41:B41"/>
  </mergeCells>
  <dataValidations count="1">
    <dataValidation type="decimal" operator="greaterThanOrEqual" allowBlank="1" showInputMessage="1" showErrorMessage="1" sqref="D6:D11 C12:F25 G9 G6 C6:C10 F6:F11 E6:E10">
      <formula1>0</formula1>
    </dataValidation>
  </dataValidations>
  <printOptions horizontalCentered="1"/>
  <pageMargins left="0.5905511811023623" right="0.5905511811023623" top="0.7480314960629921" bottom="0.5905511811023623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BreakPreview" zoomScaleSheetLayoutView="100" zoomScalePageLayoutView="0" workbookViewId="0" topLeftCell="A1">
      <selection activeCell="B1" sqref="B1:K1"/>
    </sheetView>
  </sheetViews>
  <sheetFormatPr defaultColWidth="9.00390625" defaultRowHeight="16.5"/>
  <cols>
    <col min="1" max="1" width="1.75390625" style="26" customWidth="1"/>
    <col min="2" max="2" width="17.75390625" style="26" customWidth="1"/>
    <col min="3" max="3" width="10.625" style="26" customWidth="1"/>
    <col min="4" max="4" width="4.25390625" style="26" customWidth="1"/>
    <col min="5" max="5" width="12.375" style="26" customWidth="1"/>
    <col min="6" max="6" width="4.50390625" style="26" customWidth="1"/>
    <col min="7" max="7" width="12.25390625" style="26" customWidth="1"/>
    <col min="8" max="8" width="3.50390625" style="26" customWidth="1"/>
    <col min="9" max="9" width="13.25390625" style="26" customWidth="1"/>
    <col min="10" max="10" width="1.75390625" style="26" customWidth="1"/>
    <col min="11" max="11" width="12.375" style="26" customWidth="1"/>
    <col min="12" max="12" width="13.00390625" style="26" customWidth="1"/>
    <col min="13" max="16384" width="9.00390625" style="26" customWidth="1"/>
  </cols>
  <sheetData>
    <row r="1" spans="2:11" ht="27" customHeight="1">
      <c r="B1" s="76" t="s">
        <v>51</v>
      </c>
      <c r="C1" s="76"/>
      <c r="D1" s="76"/>
      <c r="E1" s="76"/>
      <c r="F1" s="76"/>
      <c r="G1" s="76"/>
      <c r="H1" s="76"/>
      <c r="I1" s="76"/>
      <c r="J1" s="76"/>
      <c r="K1" s="76"/>
    </row>
    <row r="2" spans="2:11" ht="18" customHeight="1"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2:11" ht="19.5" customHeight="1" thickBot="1">
      <c r="B3" s="1"/>
      <c r="C3" s="165" t="s">
        <v>59</v>
      </c>
      <c r="D3" s="166"/>
      <c r="E3" s="166"/>
      <c r="F3" s="166"/>
      <c r="G3" s="166"/>
      <c r="H3" s="166"/>
      <c r="I3" s="150" t="s">
        <v>0</v>
      </c>
      <c r="J3" s="150"/>
      <c r="K3" s="150"/>
    </row>
    <row r="4" spans="1:11" ht="15" customHeight="1">
      <c r="A4" s="83" t="s">
        <v>4</v>
      </c>
      <c r="B4" s="83"/>
      <c r="C4" s="84"/>
      <c r="D4" s="163" t="s">
        <v>32</v>
      </c>
      <c r="E4" s="84"/>
      <c r="F4" s="163" t="s">
        <v>6</v>
      </c>
      <c r="G4" s="84"/>
      <c r="H4" s="88" t="s">
        <v>40</v>
      </c>
      <c r="I4" s="169"/>
      <c r="J4" s="169"/>
      <c r="K4" s="169"/>
    </row>
    <row r="5" spans="1:11" ht="15" customHeight="1">
      <c r="A5" s="85"/>
      <c r="B5" s="85"/>
      <c r="C5" s="86"/>
      <c r="D5" s="164"/>
      <c r="E5" s="86"/>
      <c r="F5" s="164"/>
      <c r="G5" s="86"/>
      <c r="H5" s="170" t="s">
        <v>8</v>
      </c>
      <c r="I5" s="171"/>
      <c r="J5" s="167" t="s">
        <v>1</v>
      </c>
      <c r="K5" s="168"/>
    </row>
    <row r="6" spans="1:11" ht="15" customHeight="1">
      <c r="A6" s="161" t="s">
        <v>9</v>
      </c>
      <c r="B6" s="161"/>
      <c r="C6" s="162"/>
      <c r="D6" s="141"/>
      <c r="E6" s="142"/>
      <c r="F6" s="141"/>
      <c r="G6" s="142"/>
      <c r="H6" s="141"/>
      <c r="I6" s="142"/>
      <c r="J6" s="159"/>
      <c r="K6" s="160"/>
    </row>
    <row r="7" spans="1:11" ht="15" customHeight="1">
      <c r="A7" s="21"/>
      <c r="B7" s="91" t="s">
        <v>67</v>
      </c>
      <c r="C7" s="92"/>
      <c r="D7" s="93">
        <v>-19862000</v>
      </c>
      <c r="E7" s="94"/>
      <c r="F7" s="93">
        <v>-3895075</v>
      </c>
      <c r="G7" s="94"/>
      <c r="H7" s="95">
        <f>F7-D7</f>
        <v>15966925</v>
      </c>
      <c r="I7" s="96"/>
      <c r="J7" s="97">
        <f>IF(D7=0,0,ABS(H7/D7*100))</f>
        <v>80.3893112476085</v>
      </c>
      <c r="K7" s="98">
        <f>IF(F7=0,0,ABS(J7/F7*100))</f>
        <v>0.0020638706892064595</v>
      </c>
    </row>
    <row r="8" spans="1:11" ht="15" customHeight="1">
      <c r="A8" s="21"/>
      <c r="B8" s="91" t="s">
        <v>65</v>
      </c>
      <c r="C8" s="92"/>
      <c r="D8" s="93">
        <v>-10000</v>
      </c>
      <c r="E8" s="94"/>
      <c r="F8" s="93">
        <v>-5175</v>
      </c>
      <c r="G8" s="94"/>
      <c r="H8" s="95">
        <f>F8-D8</f>
        <v>4825</v>
      </c>
      <c r="I8" s="96"/>
      <c r="J8" s="97">
        <f>IF(D8=0,0,ABS(H8/D8*100))</f>
        <v>48.25</v>
      </c>
      <c r="K8" s="98">
        <f>IF(F8=0,0,ABS(J8/F8*100))</f>
        <v>0.9323671497584541</v>
      </c>
    </row>
    <row r="9" spans="1:11" ht="15" customHeight="1">
      <c r="A9" s="21"/>
      <c r="B9" s="91" t="s">
        <v>79</v>
      </c>
      <c r="C9" s="92"/>
      <c r="D9" s="93">
        <f>SUM(D7:E8)</f>
        <v>-19872000</v>
      </c>
      <c r="E9" s="94"/>
      <c r="F9" s="93">
        <f>SUM(F7:G8)</f>
        <v>-3900250</v>
      </c>
      <c r="G9" s="94"/>
      <c r="H9" s="95">
        <f>F9-D9</f>
        <v>15971750</v>
      </c>
      <c r="I9" s="96"/>
      <c r="J9" s="97">
        <f>IF(D9=0,0,ABS(H9/D9*100))</f>
        <v>80.37313808373591</v>
      </c>
      <c r="K9" s="98">
        <f>IF(F9=0,0,ABS(J9/F9*100))</f>
        <v>0.002060717597172897</v>
      </c>
    </row>
    <row r="10" spans="1:11" ht="15" customHeight="1">
      <c r="A10" s="21"/>
      <c r="B10" s="91" t="s">
        <v>72</v>
      </c>
      <c r="C10" s="92"/>
      <c r="D10" s="93">
        <v>71597000</v>
      </c>
      <c r="E10" s="94"/>
      <c r="F10" s="93">
        <v>59350989</v>
      </c>
      <c r="G10" s="94"/>
      <c r="H10" s="95">
        <f>F10-D10</f>
        <v>-12246011</v>
      </c>
      <c r="I10" s="96"/>
      <c r="J10" s="97">
        <f>IF(D10=0,0,ABS(H10/D10*100))</f>
        <v>17.104083969998744</v>
      </c>
      <c r="K10" s="98">
        <f>IF(F10=0,0,ABS(J10/F10*100))</f>
        <v>2.8818532358405593E-05</v>
      </c>
    </row>
    <row r="11" spans="1:11" ht="15" customHeight="1">
      <c r="A11" s="21"/>
      <c r="B11" s="21" t="s">
        <v>68</v>
      </c>
      <c r="C11" s="22"/>
      <c r="D11" s="103">
        <f>SUM(D9:E10)</f>
        <v>51725000</v>
      </c>
      <c r="E11" s="104"/>
      <c r="F11" s="103">
        <f>SUM(F9:G10)</f>
        <v>55450739</v>
      </c>
      <c r="G11" s="104"/>
      <c r="H11" s="103">
        <f>F11-D11</f>
        <v>3725739</v>
      </c>
      <c r="I11" s="104"/>
      <c r="J11" s="105">
        <f>IF(D11=0,0,ABS(H11/D11*100))</f>
        <v>7.202975350410827</v>
      </c>
      <c r="K11" s="106">
        <f>IF(F11=0,0,ABS(J11/F11*100))</f>
        <v>1.2989863580376858E-05</v>
      </c>
    </row>
    <row r="12" spans="1:11" ht="15" customHeight="1">
      <c r="A12" s="113" t="s">
        <v>10</v>
      </c>
      <c r="B12" s="113"/>
      <c r="C12" s="114"/>
      <c r="D12" s="103"/>
      <c r="E12" s="104"/>
      <c r="F12" s="103"/>
      <c r="G12" s="104"/>
      <c r="H12" s="103"/>
      <c r="I12" s="104"/>
      <c r="J12" s="97"/>
      <c r="K12" s="98"/>
    </row>
    <row r="13" spans="1:11" ht="15" customHeight="1">
      <c r="A13" s="21"/>
      <c r="B13" s="115" t="s">
        <v>73</v>
      </c>
      <c r="C13" s="116"/>
      <c r="D13" s="93">
        <v>-7000000</v>
      </c>
      <c r="E13" s="94"/>
      <c r="F13" s="93">
        <v>-1571184</v>
      </c>
      <c r="G13" s="94"/>
      <c r="H13" s="95">
        <f aca="true" t="shared" si="0" ref="H13:H18">F13-D13</f>
        <v>5428816</v>
      </c>
      <c r="I13" s="96"/>
      <c r="J13" s="97">
        <f aca="true" t="shared" si="1" ref="J13:J18">IF(D13=0,0,ABS(H13/D13*100))</f>
        <v>77.55451428571428</v>
      </c>
      <c r="K13" s="98">
        <f aca="true" t="shared" si="2" ref="K13:K18">IF(F13=0,0,ABS(J13/F13*100))</f>
        <v>0.004936055502456382</v>
      </c>
    </row>
    <row r="14" spans="1:11" ht="15" customHeight="1">
      <c r="A14" s="21"/>
      <c r="B14" s="115" t="s">
        <v>74</v>
      </c>
      <c r="C14" s="116"/>
      <c r="D14" s="93">
        <v>-30000000</v>
      </c>
      <c r="E14" s="94"/>
      <c r="F14" s="93">
        <v>-19595597</v>
      </c>
      <c r="G14" s="94"/>
      <c r="H14" s="95">
        <f t="shared" si="0"/>
        <v>10404403</v>
      </c>
      <c r="I14" s="96"/>
      <c r="J14" s="97">
        <f t="shared" si="1"/>
        <v>34.68134333333333</v>
      </c>
      <c r="K14" s="98">
        <f t="shared" si="2"/>
        <v>0.00017698538775487847</v>
      </c>
    </row>
    <row r="15" spans="1:11" ht="15" customHeight="1">
      <c r="A15" s="21"/>
      <c r="B15" s="115" t="s">
        <v>75</v>
      </c>
      <c r="C15" s="116"/>
      <c r="D15" s="93">
        <v>-23000000</v>
      </c>
      <c r="E15" s="94"/>
      <c r="F15" s="93">
        <v>-41207578</v>
      </c>
      <c r="G15" s="94"/>
      <c r="H15" s="95">
        <f t="shared" si="0"/>
        <v>-18207578</v>
      </c>
      <c r="I15" s="96"/>
      <c r="J15" s="97">
        <f t="shared" si="1"/>
        <v>79.16338260869566</v>
      </c>
      <c r="K15" s="98">
        <f t="shared" si="2"/>
        <v>0.00019210879758256032</v>
      </c>
    </row>
    <row r="16" spans="1:11" ht="15" customHeight="1">
      <c r="A16" s="21"/>
      <c r="B16" s="101" t="s">
        <v>63</v>
      </c>
      <c r="C16" s="102"/>
      <c r="D16" s="93">
        <v>390000</v>
      </c>
      <c r="E16" s="94"/>
      <c r="F16" s="93">
        <v>0</v>
      </c>
      <c r="G16" s="94"/>
      <c r="H16" s="95">
        <f t="shared" si="0"/>
        <v>-390000</v>
      </c>
      <c r="I16" s="96"/>
      <c r="J16" s="97">
        <f t="shared" si="1"/>
        <v>100</v>
      </c>
      <c r="K16" s="98">
        <f t="shared" si="2"/>
        <v>0</v>
      </c>
    </row>
    <row r="17" spans="1:11" ht="15" customHeight="1">
      <c r="A17" s="53"/>
      <c r="B17" s="101" t="s">
        <v>61</v>
      </c>
      <c r="C17" s="102"/>
      <c r="D17" s="107">
        <v>10000</v>
      </c>
      <c r="E17" s="108"/>
      <c r="F17" s="93">
        <v>5175</v>
      </c>
      <c r="G17" s="94"/>
      <c r="H17" s="95">
        <f t="shared" si="0"/>
        <v>-4825</v>
      </c>
      <c r="I17" s="96"/>
      <c r="J17" s="97">
        <f t="shared" si="1"/>
        <v>48.25</v>
      </c>
      <c r="K17" s="98">
        <f t="shared" si="2"/>
        <v>0.9323671497584541</v>
      </c>
    </row>
    <row r="18" spans="1:11" ht="15" customHeight="1">
      <c r="A18" s="21"/>
      <c r="B18" s="21" t="s">
        <v>69</v>
      </c>
      <c r="C18" s="22"/>
      <c r="D18" s="103">
        <f>SUM(D13:E17)</f>
        <v>-59600000</v>
      </c>
      <c r="E18" s="104"/>
      <c r="F18" s="103">
        <f>SUM(F13:G17)</f>
        <v>-62369184</v>
      </c>
      <c r="G18" s="104"/>
      <c r="H18" s="103">
        <f t="shared" si="0"/>
        <v>-2769184</v>
      </c>
      <c r="I18" s="104"/>
      <c r="J18" s="105">
        <f t="shared" si="1"/>
        <v>4.646281879194631</v>
      </c>
      <c r="K18" s="106">
        <f t="shared" si="2"/>
        <v>7.449643527795122E-06</v>
      </c>
    </row>
    <row r="19" spans="1:11" ht="15" customHeight="1">
      <c r="A19" s="113" t="s">
        <v>52</v>
      </c>
      <c r="B19" s="113"/>
      <c r="C19" s="114"/>
      <c r="D19" s="103"/>
      <c r="E19" s="104"/>
      <c r="F19" s="103"/>
      <c r="G19" s="104"/>
      <c r="H19" s="103"/>
      <c r="I19" s="104"/>
      <c r="J19" s="97"/>
      <c r="K19" s="98"/>
    </row>
    <row r="20" spans="1:11" ht="15" customHeight="1">
      <c r="A20" s="21"/>
      <c r="B20" s="101" t="s">
        <v>62</v>
      </c>
      <c r="C20" s="102"/>
      <c r="D20" s="107">
        <v>0</v>
      </c>
      <c r="E20" s="108"/>
      <c r="F20" s="109">
        <v>10517150</v>
      </c>
      <c r="G20" s="110"/>
      <c r="H20" s="95">
        <f>F20-D20</f>
        <v>10517150</v>
      </c>
      <c r="I20" s="96"/>
      <c r="J20" s="97">
        <f aca="true" t="shared" si="3" ref="J20:J26">IF(D20=0,0,ABS(H20/D20*100))</f>
        <v>0</v>
      </c>
      <c r="K20" s="98">
        <f aca="true" t="shared" si="4" ref="K20:K26">IF(F20=0,0,ABS(J20/F20*100))</f>
        <v>0</v>
      </c>
    </row>
    <row r="21" spans="1:11" ht="15" customHeight="1">
      <c r="A21" s="21"/>
      <c r="B21" s="101" t="s">
        <v>55</v>
      </c>
      <c r="C21" s="102"/>
      <c r="D21" s="107"/>
      <c r="E21" s="108"/>
      <c r="F21" s="109">
        <v>11704664</v>
      </c>
      <c r="G21" s="110"/>
      <c r="H21" s="95">
        <f>F21-D21</f>
        <v>11704664</v>
      </c>
      <c r="I21" s="96"/>
      <c r="J21" s="97">
        <f>IF(D21=0,0,ABS(H21/D21*100))</f>
        <v>0</v>
      </c>
      <c r="K21" s="98">
        <f>IF(F21=0,0,ABS(J21/F21*100))</f>
        <v>0</v>
      </c>
    </row>
    <row r="22" spans="1:11" ht="15" customHeight="1">
      <c r="A22" s="21"/>
      <c r="B22" s="101" t="s">
        <v>56</v>
      </c>
      <c r="C22" s="102"/>
      <c r="D22" s="107">
        <v>0</v>
      </c>
      <c r="E22" s="108"/>
      <c r="F22" s="109">
        <v>-14358410</v>
      </c>
      <c r="G22" s="110"/>
      <c r="H22" s="95">
        <f>F22-D22</f>
        <v>-14358410</v>
      </c>
      <c r="I22" s="96"/>
      <c r="J22" s="97">
        <f t="shared" si="3"/>
        <v>0</v>
      </c>
      <c r="K22" s="98">
        <f t="shared" si="4"/>
        <v>0</v>
      </c>
    </row>
    <row r="23" spans="1:11" ht="15" customHeight="1">
      <c r="A23" s="21"/>
      <c r="B23" s="21" t="s">
        <v>70</v>
      </c>
      <c r="C23" s="22"/>
      <c r="D23" s="103">
        <f>SUM(D20:E22)</f>
        <v>0</v>
      </c>
      <c r="E23" s="104"/>
      <c r="F23" s="103">
        <f>SUM(F20:G22)</f>
        <v>7863404</v>
      </c>
      <c r="G23" s="104"/>
      <c r="H23" s="103">
        <f>F23-D23</f>
        <v>7863404</v>
      </c>
      <c r="I23" s="104"/>
      <c r="J23" s="105">
        <f t="shared" si="3"/>
        <v>0</v>
      </c>
      <c r="K23" s="106">
        <f t="shared" si="4"/>
        <v>0</v>
      </c>
    </row>
    <row r="24" spans="1:11" ht="15" customHeight="1">
      <c r="A24" s="113" t="s">
        <v>71</v>
      </c>
      <c r="B24" s="113"/>
      <c r="C24" s="114"/>
      <c r="D24" s="103">
        <f>D11+D18+D23</f>
        <v>-7875000</v>
      </c>
      <c r="E24" s="104"/>
      <c r="F24" s="103">
        <f>F11+F18+F23</f>
        <v>944959</v>
      </c>
      <c r="G24" s="104"/>
      <c r="H24" s="103">
        <f>H11+H18+H23</f>
        <v>8819959</v>
      </c>
      <c r="I24" s="104"/>
      <c r="J24" s="105">
        <f t="shared" si="3"/>
        <v>111.99947936507937</v>
      </c>
      <c r="K24" s="106">
        <f t="shared" si="4"/>
        <v>0.011852310985458562</v>
      </c>
    </row>
    <row r="25" spans="1:11" ht="15" customHeight="1">
      <c r="A25" s="113" t="s">
        <v>11</v>
      </c>
      <c r="B25" s="113"/>
      <c r="C25" s="114"/>
      <c r="D25" s="111">
        <v>89251000</v>
      </c>
      <c r="E25" s="112"/>
      <c r="F25" s="111">
        <v>77230977</v>
      </c>
      <c r="G25" s="112"/>
      <c r="H25" s="103">
        <f>F25-D25</f>
        <v>-12020023</v>
      </c>
      <c r="I25" s="104"/>
      <c r="J25" s="105">
        <f t="shared" si="3"/>
        <v>13.46766198698054</v>
      </c>
      <c r="K25" s="106">
        <f t="shared" si="4"/>
        <v>1.743816083924529E-05</v>
      </c>
    </row>
    <row r="26" spans="1:11" ht="15" customHeight="1" thickBot="1">
      <c r="A26" s="113" t="s">
        <v>12</v>
      </c>
      <c r="B26" s="113"/>
      <c r="C26" s="114"/>
      <c r="D26" s="103">
        <f>D25+D24</f>
        <v>81376000</v>
      </c>
      <c r="E26" s="104"/>
      <c r="F26" s="103">
        <f>F25+F24</f>
        <v>78175936</v>
      </c>
      <c r="G26" s="104"/>
      <c r="H26" s="103">
        <f>H25+H24</f>
        <v>-3200064</v>
      </c>
      <c r="I26" s="104"/>
      <c r="J26" s="105">
        <f t="shared" si="3"/>
        <v>3.9324419976405816</v>
      </c>
      <c r="K26" s="106">
        <f t="shared" si="4"/>
        <v>5.0302461330819006E-06</v>
      </c>
    </row>
    <row r="27" spans="1:11" ht="15" customHeight="1" hidden="1">
      <c r="A27" s="21"/>
      <c r="B27" s="21"/>
      <c r="C27" s="22"/>
      <c r="D27" s="23"/>
      <c r="E27" s="50"/>
      <c r="F27" s="23"/>
      <c r="G27" s="50"/>
      <c r="H27" s="23"/>
      <c r="I27" s="50"/>
      <c r="J27" s="51"/>
      <c r="K27" s="52"/>
    </row>
    <row r="28" spans="1:11" ht="15" customHeight="1" hidden="1">
      <c r="A28" s="21"/>
      <c r="B28" s="21"/>
      <c r="C28" s="22"/>
      <c r="D28" s="23"/>
      <c r="E28" s="50"/>
      <c r="F28" s="23"/>
      <c r="G28" s="50"/>
      <c r="H28" s="23"/>
      <c r="I28" s="50"/>
      <c r="J28" s="51"/>
      <c r="K28" s="52"/>
    </row>
    <row r="29" spans="1:11" ht="15" customHeight="1" hidden="1" thickBot="1">
      <c r="A29" s="151"/>
      <c r="B29" s="151"/>
      <c r="C29" s="152"/>
      <c r="D29" s="147"/>
      <c r="E29" s="148"/>
      <c r="F29" s="147"/>
      <c r="G29" s="148"/>
      <c r="H29" s="147"/>
      <c r="I29" s="148"/>
      <c r="J29" s="156"/>
      <c r="K29" s="157"/>
    </row>
    <row r="30" spans="1:11" ht="15" customHeight="1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</row>
    <row r="31" ht="15" customHeight="1"/>
    <row r="32" ht="15" customHeight="1"/>
    <row r="33" ht="15" customHeight="1"/>
    <row r="34" spans="2:11" ht="27" customHeight="1">
      <c r="B34" s="76" t="s">
        <v>47</v>
      </c>
      <c r="C34" s="76"/>
      <c r="D34" s="76"/>
      <c r="E34" s="76"/>
      <c r="F34" s="76"/>
      <c r="G34" s="76"/>
      <c r="H34" s="76"/>
      <c r="I34" s="76"/>
      <c r="J34" s="76"/>
      <c r="K34" s="76"/>
    </row>
    <row r="35" spans="2:11" ht="18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</row>
    <row r="36" spans="3:11" ht="19.5" customHeight="1" thickBot="1">
      <c r="C36" s="149" t="s">
        <v>60</v>
      </c>
      <c r="D36" s="149"/>
      <c r="E36" s="149"/>
      <c r="F36" s="149"/>
      <c r="G36" s="149"/>
      <c r="H36" s="149"/>
      <c r="I36" s="150" t="s">
        <v>0</v>
      </c>
      <c r="J36" s="150"/>
      <c r="K36" s="150"/>
    </row>
    <row r="37" spans="1:11" ht="30" customHeight="1">
      <c r="A37" s="158" t="s">
        <v>13</v>
      </c>
      <c r="B37" s="154"/>
      <c r="C37" s="153" t="s">
        <v>14</v>
      </c>
      <c r="D37" s="154"/>
      <c r="E37" s="3" t="s">
        <v>41</v>
      </c>
      <c r="F37" s="123" t="s">
        <v>16</v>
      </c>
      <c r="G37" s="124"/>
      <c r="H37" s="125"/>
      <c r="I37" s="153" t="s">
        <v>2</v>
      </c>
      <c r="J37" s="154"/>
      <c r="K37" s="3" t="s">
        <v>15</v>
      </c>
    </row>
    <row r="38" spans="1:11" ht="15" customHeight="1">
      <c r="A38" s="143" t="s">
        <v>17</v>
      </c>
      <c r="B38" s="144"/>
      <c r="C38" s="121">
        <f>SUM(C39:D53)</f>
        <v>328343540</v>
      </c>
      <c r="D38" s="122"/>
      <c r="E38" s="23">
        <f aca="true" t="shared" si="5" ref="E38:E46">IF(C$38&gt;0,(C38/C$38)*100,0)</f>
        <v>100</v>
      </c>
      <c r="F38" s="145" t="s">
        <v>43</v>
      </c>
      <c r="G38" s="143"/>
      <c r="H38" s="146"/>
      <c r="I38" s="141">
        <f>SUM(I39:J42)</f>
        <v>265971821</v>
      </c>
      <c r="J38" s="142"/>
      <c r="K38" s="23">
        <f>IF(I$54&gt;0,(I38/I$54)*100,0)</f>
        <v>81.00412787167977</v>
      </c>
    </row>
    <row r="39" spans="1:11" ht="15" customHeight="1">
      <c r="A39" s="99" t="s">
        <v>18</v>
      </c>
      <c r="B39" s="100"/>
      <c r="C39" s="93">
        <v>124441224</v>
      </c>
      <c r="D39" s="94"/>
      <c r="E39" s="24">
        <f t="shared" si="5"/>
        <v>37.899702244789104</v>
      </c>
      <c r="F39" s="118" t="s">
        <v>19</v>
      </c>
      <c r="G39" s="119"/>
      <c r="H39" s="120"/>
      <c r="I39" s="93">
        <v>107025007</v>
      </c>
      <c r="J39" s="137"/>
      <c r="K39" s="24">
        <f>IF(I$54&gt;0,(I39/I$54)*100,0)</f>
        <v>32.59543556118083</v>
      </c>
    </row>
    <row r="40" spans="1:11" ht="15" customHeight="1">
      <c r="A40" s="99" t="s">
        <v>76</v>
      </c>
      <c r="B40" s="100"/>
      <c r="C40" s="93">
        <v>1188</v>
      </c>
      <c r="D40" s="94"/>
      <c r="E40" s="24" t="s">
        <v>77</v>
      </c>
      <c r="F40" s="118" t="s">
        <v>38</v>
      </c>
      <c r="G40" s="119"/>
      <c r="H40" s="120"/>
      <c r="I40" s="93">
        <v>158946814</v>
      </c>
      <c r="J40" s="137"/>
      <c r="K40" s="24">
        <f>IF(I$54&gt;0,(I40/I$54)*100,0)</f>
        <v>48.408692310498935</v>
      </c>
    </row>
    <row r="41" spans="1:11" ht="15" customHeight="1">
      <c r="A41" s="99" t="s">
        <v>64</v>
      </c>
      <c r="B41" s="100"/>
      <c r="C41" s="93">
        <v>33499138</v>
      </c>
      <c r="D41" s="94"/>
      <c r="E41" s="24">
        <f t="shared" si="5"/>
        <v>10.202465990346573</v>
      </c>
      <c r="F41" s="24"/>
      <c r="G41" s="99"/>
      <c r="H41" s="100"/>
      <c r="I41" s="93"/>
      <c r="J41" s="94"/>
      <c r="K41" s="24"/>
    </row>
    <row r="42" spans="1:11" ht="15" customHeight="1">
      <c r="A42" s="99" t="s">
        <v>37</v>
      </c>
      <c r="B42" s="100"/>
      <c r="C42" s="93">
        <v>67393415</v>
      </c>
      <c r="D42" s="94"/>
      <c r="E42" s="24">
        <f t="shared" si="5"/>
        <v>20.525275143223467</v>
      </c>
      <c r="F42" s="24"/>
      <c r="G42" s="99"/>
      <c r="H42" s="100"/>
      <c r="I42" s="93"/>
      <c r="J42" s="94"/>
      <c r="K42" s="24"/>
    </row>
    <row r="43" spans="1:11" ht="15" customHeight="1">
      <c r="A43" s="99" t="s">
        <v>20</v>
      </c>
      <c r="B43" s="100"/>
      <c r="C43" s="93">
        <v>13680</v>
      </c>
      <c r="D43" s="94"/>
      <c r="E43" s="24" t="s">
        <v>77</v>
      </c>
      <c r="F43" s="24"/>
      <c r="G43" s="25"/>
      <c r="H43" s="10"/>
      <c r="I43" s="71"/>
      <c r="J43" s="72"/>
      <c r="K43" s="24"/>
    </row>
    <row r="44" spans="1:11" ht="15" customHeight="1">
      <c r="A44" s="99" t="s">
        <v>48</v>
      </c>
      <c r="B44" s="100"/>
      <c r="C44" s="93">
        <v>102994895</v>
      </c>
      <c r="D44" s="94"/>
      <c r="E44" s="24">
        <f t="shared" si="5"/>
        <v>31.368028437532224</v>
      </c>
      <c r="F44" s="24"/>
      <c r="G44" s="25"/>
      <c r="H44" s="10"/>
      <c r="I44" s="71"/>
      <c r="J44" s="72"/>
      <c r="K44" s="24"/>
    </row>
    <row r="45" spans="1:11" ht="15" customHeight="1">
      <c r="A45" s="99"/>
      <c r="B45" s="100"/>
      <c r="C45" s="71"/>
      <c r="D45" s="73"/>
      <c r="E45" s="23">
        <f t="shared" si="5"/>
        <v>0</v>
      </c>
      <c r="F45" s="134" t="s">
        <v>21</v>
      </c>
      <c r="G45" s="135"/>
      <c r="H45" s="136"/>
      <c r="I45" s="111">
        <f>SUM(I46:I53)</f>
        <v>62371719</v>
      </c>
      <c r="J45" s="112"/>
      <c r="K45" s="23">
        <f>IF(I$54&gt;0,(I45/I$54)*100,0)</f>
        <v>18.995872128320237</v>
      </c>
    </row>
    <row r="46" spans="1:11" ht="15" customHeight="1">
      <c r="A46" s="99"/>
      <c r="B46" s="100"/>
      <c r="C46" s="71"/>
      <c r="D46" s="73"/>
      <c r="E46" s="24">
        <f t="shared" si="5"/>
        <v>0</v>
      </c>
      <c r="F46" s="118" t="s">
        <v>44</v>
      </c>
      <c r="G46" s="119"/>
      <c r="H46" s="120"/>
      <c r="I46" s="93">
        <v>62371719</v>
      </c>
      <c r="J46" s="94"/>
      <c r="K46" s="24">
        <f>IF(I$54&gt;0,(I46/I$54)*100,0)</f>
        <v>18.995872128320237</v>
      </c>
    </row>
    <row r="47" spans="1:11" ht="15" customHeight="1">
      <c r="A47" s="25"/>
      <c r="B47" s="10"/>
      <c r="C47" s="71"/>
      <c r="D47" s="73"/>
      <c r="E47" s="24"/>
      <c r="F47" s="118"/>
      <c r="G47" s="119"/>
      <c r="H47" s="120"/>
      <c r="I47" s="93"/>
      <c r="J47" s="94"/>
      <c r="K47" s="24">
        <f>IF(I$54&gt;0,(I47/I$54)*100,0)</f>
        <v>0</v>
      </c>
    </row>
    <row r="48" spans="1:11" ht="15" customHeight="1">
      <c r="A48" s="25"/>
      <c r="B48" s="10"/>
      <c r="C48" s="71"/>
      <c r="D48" s="73"/>
      <c r="E48" s="24"/>
      <c r="F48" s="118"/>
      <c r="G48" s="119"/>
      <c r="H48" s="120"/>
      <c r="I48" s="93"/>
      <c r="J48" s="94"/>
      <c r="K48" s="24">
        <f>IF(I$54&gt;0,(I48/I$54)*100,0)</f>
        <v>0</v>
      </c>
    </row>
    <row r="49" spans="1:11" ht="15" customHeight="1">
      <c r="A49" s="25"/>
      <c r="B49" s="10"/>
      <c r="C49" s="71"/>
      <c r="D49" s="73"/>
      <c r="E49" s="24"/>
      <c r="F49" s="47"/>
      <c r="G49" s="48"/>
      <c r="H49" s="49"/>
      <c r="I49" s="71"/>
      <c r="J49" s="72"/>
      <c r="K49" s="24"/>
    </row>
    <row r="50" spans="1:11" ht="15" customHeight="1">
      <c r="A50" s="25"/>
      <c r="B50" s="10"/>
      <c r="C50" s="71"/>
      <c r="D50" s="73"/>
      <c r="E50" s="24"/>
      <c r="F50" s="47"/>
      <c r="G50" s="48"/>
      <c r="H50" s="49"/>
      <c r="I50" s="71"/>
      <c r="J50" s="72"/>
      <c r="K50" s="24"/>
    </row>
    <row r="51" spans="1:11" ht="15" customHeight="1">
      <c r="A51" s="25"/>
      <c r="B51" s="10"/>
      <c r="C51" s="71"/>
      <c r="D51" s="73"/>
      <c r="E51" s="24"/>
      <c r="F51" s="47"/>
      <c r="G51" s="48"/>
      <c r="H51" s="49"/>
      <c r="I51" s="71"/>
      <c r="J51" s="72"/>
      <c r="K51" s="24"/>
    </row>
    <row r="52" spans="1:11" ht="15" customHeight="1">
      <c r="A52" s="99"/>
      <c r="B52" s="100"/>
      <c r="C52" s="71"/>
      <c r="D52" s="73"/>
      <c r="E52" s="24">
        <f>IF(C$38&gt;0,(C52/C$38)*100,0)</f>
        <v>0</v>
      </c>
      <c r="F52" s="138"/>
      <c r="G52" s="139"/>
      <c r="H52" s="140"/>
      <c r="I52" s="93"/>
      <c r="J52" s="94"/>
      <c r="K52" s="24">
        <f>IF(I$54&gt;0,(I52/I$54)*100,0)</f>
        <v>0</v>
      </c>
    </row>
    <row r="53" spans="1:11" ht="15" customHeight="1">
      <c r="A53" s="25"/>
      <c r="B53" s="10"/>
      <c r="C53" s="71"/>
      <c r="D53" s="73"/>
      <c r="E53" s="24"/>
      <c r="F53" s="118"/>
      <c r="G53" s="119"/>
      <c r="H53" s="120"/>
      <c r="I53" s="93"/>
      <c r="J53" s="94"/>
      <c r="K53" s="24"/>
    </row>
    <row r="54" spans="1:12" ht="15" customHeight="1" thickBot="1">
      <c r="A54" s="126" t="s">
        <v>22</v>
      </c>
      <c r="B54" s="127"/>
      <c r="C54" s="128">
        <f>SUM(C39:D53)</f>
        <v>328343540</v>
      </c>
      <c r="D54" s="129"/>
      <c r="E54" s="4">
        <f>IF(C$38&gt;0,(C54/C$38)*100,0)</f>
        <v>100</v>
      </c>
      <c r="F54" s="130" t="s">
        <v>42</v>
      </c>
      <c r="G54" s="126"/>
      <c r="H54" s="131"/>
      <c r="I54" s="132">
        <f>I38+I45</f>
        <v>328343540</v>
      </c>
      <c r="J54" s="133"/>
      <c r="K54" s="4">
        <f>IF(I$54&gt;0,(I54/I$54)*100,0)</f>
        <v>100</v>
      </c>
      <c r="L54" s="29"/>
    </row>
    <row r="55" spans="1:11" s="5" customFormat="1" ht="15" customHeight="1">
      <c r="A55" s="172" t="s">
        <v>80</v>
      </c>
      <c r="B55" s="172"/>
      <c r="C55" s="172"/>
      <c r="D55" s="172"/>
      <c r="E55" s="172"/>
      <c r="F55" s="172"/>
      <c r="G55" s="172"/>
      <c r="H55" s="172"/>
      <c r="I55" s="172"/>
      <c r="J55" s="172"/>
      <c r="K55" s="172"/>
    </row>
    <row r="56" spans="2:11" ht="16.5" customHeight="1">
      <c r="B56" s="117"/>
      <c r="C56" s="117"/>
      <c r="D56" s="117"/>
      <c r="E56" s="117"/>
      <c r="F56" s="117"/>
      <c r="G56" s="117"/>
      <c r="H56" s="117"/>
      <c r="I56" s="117"/>
      <c r="J56" s="117"/>
      <c r="K56" s="117"/>
    </row>
    <row r="57" spans="2:11" ht="16.5" customHeight="1">
      <c r="B57" s="117"/>
      <c r="C57" s="117"/>
      <c r="D57" s="117"/>
      <c r="E57" s="117"/>
      <c r="F57" s="117"/>
      <c r="G57" s="117"/>
      <c r="H57" s="117"/>
      <c r="I57" s="117"/>
      <c r="J57" s="117"/>
      <c r="K57" s="117"/>
    </row>
  </sheetData>
  <sheetProtection/>
  <mergeCells count="172">
    <mergeCell ref="J14:K14"/>
    <mergeCell ref="J13:K13"/>
    <mergeCell ref="J17:K17"/>
    <mergeCell ref="B16:C16"/>
    <mergeCell ref="D16:E16"/>
    <mergeCell ref="F16:G16"/>
    <mergeCell ref="H16:I16"/>
    <mergeCell ref="J16:K16"/>
    <mergeCell ref="B17:C17"/>
    <mergeCell ref="H17:I17"/>
    <mergeCell ref="F29:G29"/>
    <mergeCell ref="H29:I29"/>
    <mergeCell ref="D19:E19"/>
    <mergeCell ref="H18:I18"/>
    <mergeCell ref="J18:K18"/>
    <mergeCell ref="F19:G19"/>
    <mergeCell ref="H19:I19"/>
    <mergeCell ref="J19:K19"/>
    <mergeCell ref="D18:E18"/>
    <mergeCell ref="F18:G18"/>
    <mergeCell ref="D17:E17"/>
    <mergeCell ref="F17:G17"/>
    <mergeCell ref="F20:G20"/>
    <mergeCell ref="H20:I20"/>
    <mergeCell ref="D20:E20"/>
    <mergeCell ref="H21:I21"/>
    <mergeCell ref="H5:I5"/>
    <mergeCell ref="F4:G5"/>
    <mergeCell ref="D11:E11"/>
    <mergeCell ref="D14:E14"/>
    <mergeCell ref="D12:E12"/>
    <mergeCell ref="J15:K15"/>
    <mergeCell ref="H15:I15"/>
    <mergeCell ref="H13:I13"/>
    <mergeCell ref="F12:G12"/>
    <mergeCell ref="J12:K12"/>
    <mergeCell ref="J11:K11"/>
    <mergeCell ref="J10:K10"/>
    <mergeCell ref="A4:C5"/>
    <mergeCell ref="D4:E5"/>
    <mergeCell ref="B1:K1"/>
    <mergeCell ref="B2:K2"/>
    <mergeCell ref="C3:H3"/>
    <mergeCell ref="I3:K3"/>
    <mergeCell ref="J5:K5"/>
    <mergeCell ref="H4:K4"/>
    <mergeCell ref="J6:K6"/>
    <mergeCell ref="D6:E6"/>
    <mergeCell ref="F6:G6"/>
    <mergeCell ref="H7:I7"/>
    <mergeCell ref="J7:K7"/>
    <mergeCell ref="A6:C6"/>
    <mergeCell ref="B15:C15"/>
    <mergeCell ref="H6:I6"/>
    <mergeCell ref="D13:E13"/>
    <mergeCell ref="F13:G13"/>
    <mergeCell ref="F14:G14"/>
    <mergeCell ref="F10:G10"/>
    <mergeCell ref="F15:G15"/>
    <mergeCell ref="B7:C7"/>
    <mergeCell ref="D7:E7"/>
    <mergeCell ref="F7:G7"/>
    <mergeCell ref="D29:E29"/>
    <mergeCell ref="B35:K35"/>
    <mergeCell ref="C36:H36"/>
    <mergeCell ref="I36:K36"/>
    <mergeCell ref="A29:C29"/>
    <mergeCell ref="C37:D37"/>
    <mergeCell ref="I37:J37"/>
    <mergeCell ref="A30:K30"/>
    <mergeCell ref="J29:K29"/>
    <mergeCell ref="A37:B37"/>
    <mergeCell ref="I47:J47"/>
    <mergeCell ref="A43:B43"/>
    <mergeCell ref="C43:D43"/>
    <mergeCell ref="I38:J38"/>
    <mergeCell ref="I39:J39"/>
    <mergeCell ref="A38:B38"/>
    <mergeCell ref="I46:J46"/>
    <mergeCell ref="F40:H40"/>
    <mergeCell ref="F46:H46"/>
    <mergeCell ref="F38:H38"/>
    <mergeCell ref="C40:D40"/>
    <mergeCell ref="C41:D41"/>
    <mergeCell ref="I40:J40"/>
    <mergeCell ref="C42:D42"/>
    <mergeCell ref="I48:J48"/>
    <mergeCell ref="F52:H52"/>
    <mergeCell ref="G41:H41"/>
    <mergeCell ref="I52:J52"/>
    <mergeCell ref="F48:H48"/>
    <mergeCell ref="F47:H47"/>
    <mergeCell ref="A52:B52"/>
    <mergeCell ref="I45:J45"/>
    <mergeCell ref="F45:H45"/>
    <mergeCell ref="A40:B40"/>
    <mergeCell ref="B34:K34"/>
    <mergeCell ref="A55:K55"/>
    <mergeCell ref="I41:J41"/>
    <mergeCell ref="A42:B42"/>
    <mergeCell ref="G42:H42"/>
    <mergeCell ref="I42:J42"/>
    <mergeCell ref="A39:B39"/>
    <mergeCell ref="A45:B45"/>
    <mergeCell ref="A46:B46"/>
    <mergeCell ref="F37:H37"/>
    <mergeCell ref="A41:B41"/>
    <mergeCell ref="B57:K57"/>
    <mergeCell ref="A54:B54"/>
    <mergeCell ref="C54:D54"/>
    <mergeCell ref="F54:H54"/>
    <mergeCell ref="I54:J54"/>
    <mergeCell ref="B56:K56"/>
    <mergeCell ref="F53:H53"/>
    <mergeCell ref="I53:J53"/>
    <mergeCell ref="D10:E10"/>
    <mergeCell ref="D15:E15"/>
    <mergeCell ref="F11:G11"/>
    <mergeCell ref="C39:D39"/>
    <mergeCell ref="C38:D38"/>
    <mergeCell ref="F39:H39"/>
    <mergeCell ref="A19:C19"/>
    <mergeCell ref="B13:C13"/>
    <mergeCell ref="H10:I10"/>
    <mergeCell ref="J26:K26"/>
    <mergeCell ref="A26:C26"/>
    <mergeCell ref="J25:K25"/>
    <mergeCell ref="A25:C25"/>
    <mergeCell ref="H11:I11"/>
    <mergeCell ref="B10:C10"/>
    <mergeCell ref="B14:C14"/>
    <mergeCell ref="H14:I14"/>
    <mergeCell ref="A12:C12"/>
    <mergeCell ref="H12:I12"/>
    <mergeCell ref="F22:G22"/>
    <mergeCell ref="H22:I22"/>
    <mergeCell ref="F26:G26"/>
    <mergeCell ref="H26:I26"/>
    <mergeCell ref="A24:C24"/>
    <mergeCell ref="D24:E24"/>
    <mergeCell ref="D23:E23"/>
    <mergeCell ref="D26:E26"/>
    <mergeCell ref="B21:C21"/>
    <mergeCell ref="D21:E21"/>
    <mergeCell ref="F21:G21"/>
    <mergeCell ref="H23:I23"/>
    <mergeCell ref="F25:G25"/>
    <mergeCell ref="H25:I25"/>
    <mergeCell ref="B22:C22"/>
    <mergeCell ref="D22:E22"/>
    <mergeCell ref="F23:G23"/>
    <mergeCell ref="D25:E25"/>
    <mergeCell ref="J21:K21"/>
    <mergeCell ref="A44:B44"/>
    <mergeCell ref="C44:D44"/>
    <mergeCell ref="J22:K22"/>
    <mergeCell ref="B20:C20"/>
    <mergeCell ref="F24:G24"/>
    <mergeCell ref="H24:I24"/>
    <mergeCell ref="J24:K24"/>
    <mergeCell ref="J23:K23"/>
    <mergeCell ref="J20:K20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</mergeCells>
  <printOptions horizontalCentered="1"/>
  <pageMargins left="0.5905511811023623" right="0.5905511811023623" top="0.7480314960629921" bottom="0.5905511811023623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王清香</dc:creator>
  <cp:keywords/>
  <dc:description/>
  <cp:lastModifiedBy>林聖偉</cp:lastModifiedBy>
  <cp:lastPrinted>2021-03-17T11:22:54Z</cp:lastPrinted>
  <dcterms:created xsi:type="dcterms:W3CDTF">2011-04-19T02:39:36Z</dcterms:created>
  <dcterms:modified xsi:type="dcterms:W3CDTF">2021-03-23T06:55:51Z</dcterms:modified>
  <cp:category/>
  <cp:version/>
  <cp:contentType/>
  <cp:contentStatus/>
</cp:coreProperties>
</file>