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'現流表及平衡表'!$A$1:$K$48</definedName>
    <definedName name="_xlnm.Print_Area" localSheetId="0">'餘絀表及撥補表'!$A$1:$H$47</definedName>
  </definedNames>
  <calcPr fullCalcOnLoad="1"/>
</workbook>
</file>

<file path=xl/sharedStrings.xml><?xml version="1.0" encoding="utf-8"?>
<sst xmlns="http://schemas.openxmlformats.org/spreadsheetml/2006/main" count="86" uniqueCount="68">
  <si>
    <t>單位：新臺幣元</t>
  </si>
  <si>
    <t>％</t>
  </si>
  <si>
    <t>金　　　　額</t>
  </si>
  <si>
    <t>科目</t>
  </si>
  <si>
    <t>項目</t>
  </si>
  <si>
    <t>本年度決算數</t>
  </si>
  <si>
    <t>本年度
決算數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</si>
  <si>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</si>
  <si>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業務活動之現金流量</t>
  </si>
  <si>
    <t>調整非現金項目</t>
  </si>
  <si>
    <t>投資活動之現金流量</t>
  </si>
  <si>
    <t>期初現金及約當現金</t>
  </si>
  <si>
    <t>期末現金及約當現金</t>
  </si>
  <si>
    <t>科　　　　目</t>
  </si>
  <si>
    <t>金　　　　額</t>
  </si>
  <si>
    <t>％</t>
  </si>
  <si>
    <t>科     　　目</t>
  </si>
  <si>
    <t>資　產</t>
  </si>
  <si>
    <t>流動資產</t>
  </si>
  <si>
    <t>流動負債</t>
  </si>
  <si>
    <t>淨值</t>
  </si>
  <si>
    <t>合                 計</t>
  </si>
  <si>
    <t>金額</t>
  </si>
  <si>
    <t>賸餘之部</t>
  </si>
  <si>
    <t>本期賸餘</t>
  </si>
  <si>
    <t>前期未分配賸餘</t>
  </si>
  <si>
    <t>分配之部</t>
  </si>
  <si>
    <t>未分配賸餘</t>
  </si>
  <si>
    <t>本年度預算數</t>
  </si>
  <si>
    <t>本年度
預算數</t>
  </si>
  <si>
    <t>收入</t>
  </si>
  <si>
    <t>支出</t>
  </si>
  <si>
    <t>業務收入</t>
  </si>
  <si>
    <t>業務外收入</t>
  </si>
  <si>
    <t>業務成本與費用</t>
  </si>
  <si>
    <t>業務外費用</t>
  </si>
  <si>
    <t>其他負債</t>
  </si>
  <si>
    <t>增加無形資產及其他資產</t>
  </si>
  <si>
    <t>利息股利之調整</t>
  </si>
  <si>
    <t>稅前餘絀</t>
  </si>
  <si>
    <t>未計利息股利之本期餘絀</t>
  </si>
  <si>
    <t>收取利息</t>
  </si>
  <si>
    <t>籌資活動之現金流量</t>
  </si>
  <si>
    <r>
      <t>比較增減</t>
    </r>
    <r>
      <rPr>
        <b/>
        <sz val="12"/>
        <rFont val="Times New Roman"/>
        <family val="1"/>
      </rPr>
      <t xml:space="preserve"> </t>
    </r>
  </si>
  <si>
    <r>
      <t>比較增減</t>
    </r>
  </si>
  <si>
    <t>現金及約當現金之淨增（淨減）</t>
  </si>
  <si>
    <r>
      <rPr>
        <b/>
        <sz val="10"/>
        <rFont val="細明體"/>
        <family val="3"/>
      </rP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計</t>
    </r>
  </si>
  <si>
    <t>負　債</t>
  </si>
  <si>
    <t>累積餘絀</t>
  </si>
  <si>
    <t>收取股利</t>
  </si>
  <si>
    <t>文化內容策進院現金流量表</t>
  </si>
  <si>
    <t>文化內容策進院平衡表</t>
  </si>
  <si>
    <t>文化內容策進院餘絀撥補表</t>
  </si>
  <si>
    <t>文化內容策進院收支餘絀表</t>
  </si>
  <si>
    <t xml:space="preserve">    籌資活動之淨現金流入（流出）</t>
  </si>
  <si>
    <t xml:space="preserve">    投資活動之淨現金流入（流出）</t>
  </si>
  <si>
    <t xml:space="preserve">    業務活動之淨現金流入（流出）</t>
  </si>
  <si>
    <t>增加短期債務、流動金融負債及其他負債</t>
  </si>
  <si>
    <t>未計利息股利之現金流入（流出）</t>
  </si>
  <si>
    <t>本期餘絀</t>
  </si>
  <si>
    <r>
      <t xml:space="preserve">     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　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　</t>
    </r>
    <r>
      <rPr>
        <b/>
        <sz val="10"/>
        <rFont val="Times New Roman"/>
        <family val="1"/>
      </rPr>
      <t xml:space="preserve">      </t>
    </r>
    <r>
      <rPr>
        <b/>
        <sz val="12"/>
        <rFont val="新細明體"/>
        <family val="1"/>
      </rPr>
      <t>單位：新臺幣元</t>
    </r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</si>
  <si>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年度</t>
    </r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</si>
  <si>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</si>
  <si>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投資、長期應收款、貸墊款及準備金</t>
  </si>
  <si>
    <t>無形資產</t>
  </si>
  <si>
    <t>其他資產</t>
  </si>
  <si>
    <t>-</t>
  </si>
  <si>
    <t>增加投資、長期應收款、貸墊款及準備金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</si>
</sst>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  &quot;* #,##0.00_);_(* &quot;&quot;_);_(@_)"/>
    <numFmt numFmtId="177" formatCode="_(* #,##0.00_);_(&quot;-&quot;\ #,##0.00_);_(* &quot;&quot;_);_(@_)"/>
    <numFmt numFmtId="178" formatCode="#,##0.00_ "/>
    <numFmt numFmtId="179" formatCode="0.00_ "/>
    <numFmt numFmtId="180" formatCode="#,##0_ "/>
    <numFmt numFmtId="181" formatCode="_-* #,##0_-;\-* #,##0_-;_-* &quot;-&quot;??_-;_-@_-"/>
    <numFmt numFmtId="182" formatCode="_(* #,##0.0_);_(&quot;-&quot;\ #,##0.0_);_(* &quot;&quot;_);_(@_)"/>
    <numFmt numFmtId="183" formatCode="_(* #,##0_);_(&quot;-&quot;\ #,##0_);_(* &quot;&quot;_);_(@_)"/>
  </numFmts>
  <fonts count="57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4"/>
      <name val="標楷體"/>
      <family val="4"/>
    </font>
    <font>
      <b/>
      <sz val="12"/>
      <name val="Times New Roman"/>
      <family val="1"/>
    </font>
    <font>
      <b/>
      <sz val="9"/>
      <name val="新細明體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sz val="10"/>
      <name val="細明體"/>
      <family val="3"/>
    </font>
    <font>
      <b/>
      <sz val="10"/>
      <name val="細明體"/>
      <family val="3"/>
    </font>
    <font>
      <b/>
      <sz val="12"/>
      <name val="標楷體"/>
      <family val="4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>
        <color indexed="63"/>
      </left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80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177" fontId="9" fillId="0" borderId="1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vertical="center"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center" vertical="center"/>
      <protection/>
    </xf>
    <xf numFmtId="177" fontId="9" fillId="0" borderId="14" xfId="0" applyNumberFormat="1" applyFont="1" applyFill="1" applyBorder="1" applyAlignment="1" applyProtection="1">
      <alignment vertical="center"/>
      <protection/>
    </xf>
    <xf numFmtId="177" fontId="9" fillId="0" borderId="14" xfId="0" applyNumberFormat="1" applyFont="1" applyFill="1" applyBorder="1" applyAlignment="1" applyProtection="1">
      <alignment vertical="center" readingOrder="2"/>
      <protection/>
    </xf>
    <xf numFmtId="0" fontId="15" fillId="0" borderId="0" xfId="0" applyFont="1" applyFill="1" applyAlignment="1">
      <alignment vertical="center"/>
    </xf>
    <xf numFmtId="0" fontId="14" fillId="0" borderId="15" xfId="0" applyFont="1" applyFill="1" applyBorder="1" applyAlignment="1" applyProtection="1">
      <alignment horizontal="left" vertical="center"/>
      <protection locked="0"/>
    </xf>
    <xf numFmtId="177" fontId="11" fillId="0" borderId="16" xfId="0" applyNumberFormat="1" applyFont="1" applyFill="1" applyBorder="1" applyAlignment="1" applyProtection="1">
      <alignment horizontal="left" vertical="center"/>
      <protection locked="0"/>
    </xf>
    <xf numFmtId="177" fontId="11" fillId="0" borderId="16" xfId="0" applyNumberFormat="1" applyFont="1" applyFill="1" applyBorder="1" applyAlignment="1" applyProtection="1">
      <alignment vertical="center" readingOrder="2"/>
      <protection/>
    </xf>
    <xf numFmtId="177" fontId="11" fillId="0" borderId="16" xfId="0" applyNumberFormat="1" applyFont="1" applyFill="1" applyBorder="1" applyAlignment="1" applyProtection="1">
      <alignment horizontal="center" vertical="center"/>
      <protection locked="0"/>
    </xf>
    <xf numFmtId="177" fontId="11" fillId="0" borderId="16" xfId="0" applyNumberFormat="1" applyFont="1" applyFill="1" applyBorder="1" applyAlignment="1" applyProtection="1">
      <alignment horizontal="right" vertical="center"/>
      <protection/>
    </xf>
    <xf numFmtId="176" fontId="11" fillId="0" borderId="17" xfId="0" applyNumberFormat="1" applyFont="1" applyFill="1" applyBorder="1" applyAlignment="1" applyProtection="1">
      <alignment vertical="center" readingOrder="2"/>
      <protection/>
    </xf>
    <xf numFmtId="178" fontId="11" fillId="0" borderId="17" xfId="0" applyNumberFormat="1" applyFont="1" applyFill="1" applyBorder="1" applyAlignment="1" applyProtection="1">
      <alignment vertical="center" readingOrder="2"/>
      <protection/>
    </xf>
    <xf numFmtId="177" fontId="9" fillId="0" borderId="16" xfId="0" applyNumberFormat="1" applyFont="1" applyFill="1" applyBorder="1" applyAlignment="1" applyProtection="1">
      <alignment vertical="center"/>
      <protection/>
    </xf>
    <xf numFmtId="177" fontId="9" fillId="0" borderId="16" xfId="0" applyNumberFormat="1" applyFont="1" applyFill="1" applyBorder="1" applyAlignment="1" applyProtection="1">
      <alignment vertical="center" readingOrder="2"/>
      <protection/>
    </xf>
    <xf numFmtId="176" fontId="9" fillId="0" borderId="17" xfId="0" applyNumberFormat="1" applyFont="1" applyFill="1" applyBorder="1" applyAlignment="1" applyProtection="1">
      <alignment vertical="center" readingOrder="2"/>
      <protection/>
    </xf>
    <xf numFmtId="177" fontId="11" fillId="0" borderId="16" xfId="0" applyNumberFormat="1" applyFont="1" applyFill="1" applyBorder="1" applyAlignment="1" applyProtection="1">
      <alignment horizontal="center" vertical="center"/>
      <protection/>
    </xf>
    <xf numFmtId="176" fontId="11" fillId="0" borderId="17" xfId="0" applyNumberFormat="1" applyFont="1" applyFill="1" applyBorder="1" applyAlignment="1" applyProtection="1">
      <alignment horizontal="right" vertical="center" readingOrder="2"/>
      <protection/>
    </xf>
    <xf numFmtId="49" fontId="14" fillId="0" borderId="15" xfId="0" applyNumberFormat="1" applyFont="1" applyFill="1" applyBorder="1" applyAlignment="1" applyProtection="1">
      <alignment horizontal="left" vertical="center" readingOrder="1"/>
      <protection locked="0"/>
    </xf>
    <xf numFmtId="176" fontId="9" fillId="0" borderId="18" xfId="0" applyNumberFormat="1" applyFont="1" applyFill="1" applyBorder="1" applyAlignment="1" applyProtection="1">
      <alignment vertical="center" readingOrder="2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177" fontId="9" fillId="0" borderId="17" xfId="0" applyNumberFormat="1" applyFont="1" applyFill="1" applyBorder="1" applyAlignment="1" applyProtection="1">
      <alignment horizontal="right" vertical="center"/>
      <protection/>
    </xf>
    <xf numFmtId="177" fontId="11" fillId="0" borderId="17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0" fillId="0" borderId="15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right" vertical="center"/>
    </xf>
    <xf numFmtId="177" fontId="19" fillId="0" borderId="16" xfId="0" applyNumberFormat="1" applyFont="1" applyFill="1" applyBorder="1" applyAlignment="1" applyProtection="1">
      <alignment vertical="center" readingOrder="2"/>
      <protection/>
    </xf>
    <xf numFmtId="177" fontId="19" fillId="0" borderId="16" xfId="0" applyNumberFormat="1" applyFont="1" applyFill="1" applyBorder="1" applyAlignment="1" applyProtection="1">
      <alignment horizontal="center" vertical="center"/>
      <protection locked="0"/>
    </xf>
    <xf numFmtId="177" fontId="20" fillId="0" borderId="16" xfId="0" applyNumberFormat="1" applyFont="1" applyFill="1" applyBorder="1" applyAlignment="1" applyProtection="1">
      <alignment vertical="center" readingOrder="2"/>
      <protection/>
    </xf>
    <xf numFmtId="177" fontId="9" fillId="0" borderId="19" xfId="0" applyNumberFormat="1" applyFont="1" applyFill="1" applyBorder="1" applyAlignment="1" applyProtection="1">
      <alignment vertical="center"/>
      <protection/>
    </xf>
    <xf numFmtId="177" fontId="9" fillId="0" borderId="19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vertical="center" readingOrder="2"/>
      <protection/>
    </xf>
    <xf numFmtId="177" fontId="19" fillId="0" borderId="16" xfId="0" applyNumberFormat="1" applyFont="1" applyFill="1" applyBorder="1" applyAlignment="1" applyProtection="1">
      <alignment vertical="center"/>
      <protection/>
    </xf>
    <xf numFmtId="176" fontId="19" fillId="0" borderId="17" xfId="0" applyNumberFormat="1" applyFont="1" applyFill="1" applyBorder="1" applyAlignment="1" applyProtection="1">
      <alignment vertical="center" readingOrder="2"/>
      <protection/>
    </xf>
    <xf numFmtId="177" fontId="19" fillId="0" borderId="16" xfId="0" applyNumberFormat="1" applyFont="1" applyFill="1" applyBorder="1" applyAlignment="1" applyProtection="1">
      <alignment horizontal="left" vertical="center"/>
      <protection locked="0"/>
    </xf>
    <xf numFmtId="177" fontId="19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177" fontId="11" fillId="0" borderId="1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77" fontId="9" fillId="0" borderId="17" xfId="0" applyNumberFormat="1" applyFont="1" applyFill="1" applyBorder="1" applyAlignment="1" applyProtection="1">
      <alignment vertical="center"/>
      <protection/>
    </xf>
    <xf numFmtId="0" fontId="14" fillId="0" borderId="17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0" fontId="13" fillId="0" borderId="15" xfId="0" applyFont="1" applyFill="1" applyBorder="1" applyAlignment="1" applyProtection="1">
      <alignment horizontal="left" vertical="center"/>
      <protection locked="0"/>
    </xf>
    <xf numFmtId="0" fontId="13" fillId="0" borderId="2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15" xfId="0" applyFont="1" applyFill="1" applyBorder="1" applyAlignment="1" applyProtection="1">
      <alignment horizontal="left" vertical="center"/>
      <protection locked="0"/>
    </xf>
    <xf numFmtId="177" fontId="11" fillId="0" borderId="17" xfId="0" applyNumberFormat="1" applyFont="1" applyFill="1" applyBorder="1" applyAlignment="1" applyProtection="1">
      <alignment horizontal="right" vertical="top"/>
      <protection/>
    </xf>
    <xf numFmtId="183" fontId="9" fillId="0" borderId="14" xfId="0" applyNumberFormat="1" applyFont="1" applyFill="1" applyBorder="1" applyAlignment="1" applyProtection="1">
      <alignment vertical="center"/>
      <protection/>
    </xf>
    <xf numFmtId="183" fontId="11" fillId="0" borderId="16" xfId="0" applyNumberFormat="1" applyFont="1" applyFill="1" applyBorder="1" applyAlignment="1" applyProtection="1">
      <alignment horizontal="left" vertical="center"/>
      <protection locked="0"/>
    </xf>
    <xf numFmtId="183" fontId="9" fillId="0" borderId="16" xfId="0" applyNumberFormat="1" applyFont="1" applyFill="1" applyBorder="1" applyAlignment="1" applyProtection="1">
      <alignment vertical="center"/>
      <protection/>
    </xf>
    <xf numFmtId="183" fontId="11" fillId="0" borderId="16" xfId="0" applyNumberFormat="1" applyFont="1" applyFill="1" applyBorder="1" applyAlignment="1" applyProtection="1">
      <alignment horizontal="center" vertical="center"/>
      <protection locked="0"/>
    </xf>
    <xf numFmtId="183" fontId="11" fillId="0" borderId="16" xfId="0" applyNumberFormat="1" applyFont="1" applyFill="1" applyBorder="1" applyAlignment="1" applyProtection="1">
      <alignment horizontal="right" vertical="center"/>
      <protection/>
    </xf>
    <xf numFmtId="183" fontId="11" fillId="0" borderId="16" xfId="0" applyNumberFormat="1" applyFont="1" applyFill="1" applyBorder="1" applyAlignment="1" applyProtection="1">
      <alignment vertical="center"/>
      <protection/>
    </xf>
    <xf numFmtId="183" fontId="11" fillId="0" borderId="16" xfId="0" applyNumberFormat="1" applyFont="1" applyFill="1" applyBorder="1" applyAlignment="1" applyProtection="1">
      <alignment vertical="center"/>
      <protection locked="0"/>
    </xf>
    <xf numFmtId="183" fontId="19" fillId="0" borderId="16" xfId="0" applyNumberFormat="1" applyFont="1" applyFill="1" applyBorder="1" applyAlignment="1" applyProtection="1">
      <alignment horizontal="center" vertical="center"/>
      <protection locked="0"/>
    </xf>
    <xf numFmtId="183" fontId="19" fillId="0" borderId="16" xfId="0" applyNumberFormat="1" applyFont="1" applyFill="1" applyBorder="1" applyAlignment="1" applyProtection="1">
      <alignment vertical="center"/>
      <protection/>
    </xf>
    <xf numFmtId="177" fontId="11" fillId="0" borderId="17" xfId="33" applyNumberFormat="1" applyFont="1" applyFill="1" applyBorder="1" applyAlignment="1" applyProtection="1">
      <alignment horizontal="right" vertical="center"/>
      <protection/>
    </xf>
    <xf numFmtId="183" fontId="11" fillId="0" borderId="17" xfId="0" applyNumberFormat="1" applyFont="1" applyFill="1" applyBorder="1" applyAlignment="1" applyProtection="1">
      <alignment horizontal="right" vertical="center"/>
      <protection locked="0"/>
    </xf>
    <xf numFmtId="183" fontId="11" fillId="0" borderId="15" xfId="0" applyNumberFormat="1" applyFont="1" applyFill="1" applyBorder="1" applyAlignment="1" applyProtection="1">
      <alignment horizontal="right" vertical="center"/>
      <protection locked="0"/>
    </xf>
    <xf numFmtId="183" fontId="0" fillId="0" borderId="0" xfId="0" applyNumberFormat="1" applyFill="1" applyBorder="1" applyAlignment="1">
      <alignment horizontal="right" vertical="center"/>
    </xf>
    <xf numFmtId="183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20" xfId="0" applyFont="1" applyFill="1" applyBorder="1" applyAlignment="1" applyProtection="1">
      <alignment horizontal="left" vertical="center"/>
      <protection locked="0"/>
    </xf>
    <xf numFmtId="0" fontId="13" fillId="0" borderId="2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left" vertical="top"/>
      <protection locked="0"/>
    </xf>
    <xf numFmtId="0" fontId="5" fillId="0" borderId="22" xfId="0" applyFont="1" applyBorder="1" applyAlignment="1" applyProtection="1">
      <alignment horizontal="distributed" vertical="center" indent="1"/>
      <protection/>
    </xf>
    <xf numFmtId="0" fontId="5" fillId="0" borderId="23" xfId="0" applyFont="1" applyBorder="1" applyAlignment="1" applyProtection="1">
      <alignment horizontal="distributed" vertical="center" indent="1"/>
      <protection/>
    </xf>
    <xf numFmtId="0" fontId="5" fillId="0" borderId="24" xfId="0" applyFont="1" applyBorder="1" applyAlignment="1" applyProtection="1">
      <alignment horizontal="distributed" vertical="center" indent="1"/>
      <protection/>
    </xf>
    <xf numFmtId="0" fontId="5" fillId="0" borderId="25" xfId="0" applyFont="1" applyBorder="1" applyAlignment="1" applyProtection="1">
      <alignment horizontal="distributed" vertical="center" indent="1"/>
      <protection/>
    </xf>
    <xf numFmtId="0" fontId="5" fillId="0" borderId="26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15" xfId="0" applyFont="1" applyFill="1" applyBorder="1" applyAlignment="1" applyProtection="1">
      <alignment horizontal="left" vertical="center"/>
      <protection locked="0"/>
    </xf>
    <xf numFmtId="0" fontId="56" fillId="0" borderId="22" xfId="0" applyFont="1" applyFill="1" applyBorder="1" applyAlignment="1">
      <alignment vertical="top" wrapText="1"/>
    </xf>
    <xf numFmtId="0" fontId="13" fillId="0" borderId="27" xfId="0" applyFont="1" applyFill="1" applyBorder="1" applyAlignment="1" applyProtection="1">
      <alignment horizontal="left" vertical="center"/>
      <protection locked="0"/>
    </xf>
    <xf numFmtId="0" fontId="13" fillId="0" borderId="28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83" fontId="11" fillId="0" borderId="17" xfId="0" applyNumberFormat="1" applyFont="1" applyFill="1" applyBorder="1" applyAlignment="1" applyProtection="1">
      <alignment horizontal="right" vertical="center"/>
      <protection locked="0"/>
    </xf>
    <xf numFmtId="183" fontId="11" fillId="0" borderId="15" xfId="0" applyNumberFormat="1" applyFont="1" applyFill="1" applyBorder="1" applyAlignment="1" applyProtection="1">
      <alignment horizontal="right" vertical="center"/>
      <protection locked="0"/>
    </xf>
    <xf numFmtId="183" fontId="11" fillId="0" borderId="17" xfId="0" applyNumberFormat="1" applyFont="1" applyFill="1" applyBorder="1" applyAlignment="1" applyProtection="1">
      <alignment horizontal="right" vertical="center"/>
      <protection/>
    </xf>
    <xf numFmtId="183" fontId="11" fillId="0" borderId="15" xfId="0" applyNumberFormat="1" applyFont="1" applyFill="1" applyBorder="1" applyAlignment="1" applyProtection="1">
      <alignment horizontal="right" vertical="center"/>
      <protection/>
    </xf>
    <xf numFmtId="176" fontId="11" fillId="0" borderId="17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20" xfId="0" applyFont="1" applyBorder="1" applyAlignment="1" applyProtection="1">
      <alignment horizontal="center" vertical="top"/>
      <protection locked="0"/>
    </xf>
    <xf numFmtId="0" fontId="5" fillId="0" borderId="20" xfId="0" applyFont="1" applyBorder="1" applyAlignment="1" applyProtection="1">
      <alignment horizontal="right"/>
      <protection/>
    </xf>
    <xf numFmtId="0" fontId="5" fillId="0" borderId="29" xfId="0" applyFont="1" applyBorder="1" applyAlignment="1" applyProtection="1">
      <alignment horizontal="distributed" vertical="center" wrapText="1" indent="1"/>
      <protection/>
    </xf>
    <xf numFmtId="0" fontId="5" fillId="0" borderId="30" xfId="0" applyFont="1" applyBorder="1" applyAlignment="1" applyProtection="1">
      <alignment horizontal="distributed" vertical="center" indent="1"/>
      <protection/>
    </xf>
    <xf numFmtId="0" fontId="0" fillId="0" borderId="31" xfId="0" applyFont="1" applyBorder="1" applyAlignment="1">
      <alignment vertical="center"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32" xfId="0" applyFont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left" vertical="center"/>
      <protection/>
    </xf>
    <xf numFmtId="0" fontId="8" fillId="0" borderId="28" xfId="0" applyFont="1" applyFill="1" applyBorder="1" applyAlignment="1" applyProtection="1">
      <alignment horizontal="left" vertical="center"/>
      <protection/>
    </xf>
    <xf numFmtId="177" fontId="9" fillId="0" borderId="18" xfId="0" applyNumberFormat="1" applyFont="1" applyFill="1" applyBorder="1" applyAlignment="1" applyProtection="1">
      <alignment horizontal="right" vertical="center"/>
      <protection/>
    </xf>
    <xf numFmtId="177" fontId="9" fillId="0" borderId="28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9" fillId="0" borderId="27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5" xfId="0" applyFont="1" applyFill="1" applyBorder="1" applyAlignment="1" applyProtection="1">
      <alignment horizontal="left" vertical="center"/>
      <protection/>
    </xf>
    <xf numFmtId="183" fontId="0" fillId="0" borderId="15" xfId="0" applyNumberFormat="1" applyFont="1" applyFill="1" applyBorder="1" applyAlignment="1">
      <alignment horizontal="right" vertical="center"/>
    </xf>
    <xf numFmtId="183" fontId="9" fillId="0" borderId="17" xfId="0" applyNumberFormat="1" applyFont="1" applyFill="1" applyBorder="1" applyAlignment="1" applyProtection="1">
      <alignment horizontal="right" vertical="center"/>
      <protection/>
    </xf>
    <xf numFmtId="183" fontId="9" fillId="0" borderId="15" xfId="0" applyNumberFormat="1" applyFont="1" applyFill="1" applyBorder="1" applyAlignment="1" applyProtection="1">
      <alignment horizontal="right" vertical="center"/>
      <protection/>
    </xf>
    <xf numFmtId="176" fontId="9" fillId="0" borderId="17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15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>
      <alignment horizontal="left" vertical="center" wrapText="1"/>
    </xf>
    <xf numFmtId="177" fontId="11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183" fontId="9" fillId="0" borderId="17" xfId="0" applyNumberFormat="1" applyFont="1" applyFill="1" applyBorder="1" applyAlignment="1" applyProtection="1">
      <alignment horizontal="right" vertical="center"/>
      <protection locked="0"/>
    </xf>
    <xf numFmtId="183" fontId="9" fillId="0" borderId="15" xfId="0" applyNumberFormat="1" applyFont="1" applyFill="1" applyBorder="1" applyAlignment="1" applyProtection="1">
      <alignment horizontal="right" vertical="center"/>
      <protection locked="0"/>
    </xf>
    <xf numFmtId="0" fontId="8" fillId="0" borderId="20" xfId="0" applyFont="1" applyFill="1" applyBorder="1" applyAlignment="1" applyProtection="1">
      <alignment horizontal="left" vertical="center"/>
      <protection/>
    </xf>
    <xf numFmtId="0" fontId="8" fillId="0" borderId="21" xfId="0" applyFont="1" applyFill="1" applyBorder="1" applyAlignment="1" applyProtection="1">
      <alignment horizontal="left" vertical="center"/>
      <protection/>
    </xf>
    <xf numFmtId="183" fontId="9" fillId="0" borderId="12" xfId="0" applyNumberFormat="1" applyFont="1" applyFill="1" applyBorder="1" applyAlignment="1" applyProtection="1">
      <alignment horizontal="right" vertical="center"/>
      <protection/>
    </xf>
    <xf numFmtId="183" fontId="9" fillId="0" borderId="21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9" fillId="0" borderId="20" xfId="0" applyNumberFormat="1" applyFont="1" applyFill="1" applyBorder="1" applyAlignment="1" applyProtection="1">
      <alignment horizontal="right" vertical="center"/>
      <protection/>
    </xf>
    <xf numFmtId="0" fontId="14" fillId="0" borderId="22" xfId="0" applyFont="1" applyBorder="1" applyAlignment="1">
      <alignment vertical="center"/>
    </xf>
    <xf numFmtId="0" fontId="7" fillId="0" borderId="2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3" fillId="0" borderId="27" xfId="0" applyFont="1" applyFill="1" applyBorder="1" applyAlignment="1" applyProtection="1">
      <alignment horizontal="distributed" vertical="center" indent="1"/>
      <protection/>
    </xf>
    <xf numFmtId="0" fontId="13" fillId="0" borderId="28" xfId="0" applyFont="1" applyFill="1" applyBorder="1" applyAlignment="1" applyProtection="1">
      <alignment horizontal="distributed" vertical="center" indent="1"/>
      <protection/>
    </xf>
    <xf numFmtId="183" fontId="9" fillId="0" borderId="18" xfId="0" applyNumberFormat="1" applyFont="1" applyFill="1" applyBorder="1" applyAlignment="1" applyProtection="1">
      <alignment horizontal="right" vertical="center"/>
      <protection locked="0"/>
    </xf>
    <xf numFmtId="183" fontId="18" fillId="0" borderId="28" xfId="0" applyNumberFormat="1" applyFont="1" applyFill="1" applyBorder="1" applyAlignment="1">
      <alignment horizontal="right" vertical="center"/>
    </xf>
    <xf numFmtId="0" fontId="13" fillId="0" borderId="18" xfId="0" applyFont="1" applyFill="1" applyBorder="1" applyAlignment="1" applyProtection="1">
      <alignment horizontal="distributed" vertical="center" indent="1"/>
      <protection/>
    </xf>
    <xf numFmtId="0" fontId="0" fillId="0" borderId="28" xfId="0" applyFill="1" applyBorder="1" applyAlignment="1">
      <alignment horizontal="distributed" vertical="center" indent="1"/>
    </xf>
    <xf numFmtId="183" fontId="9" fillId="0" borderId="18" xfId="0" applyNumberFormat="1" applyFont="1" applyFill="1" applyBorder="1" applyAlignment="1" applyProtection="1">
      <alignment horizontal="right" vertical="center"/>
      <protection/>
    </xf>
    <xf numFmtId="183" fontId="9" fillId="0" borderId="28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15" xfId="0" applyFont="1" applyFill="1" applyBorder="1" applyAlignment="1" applyProtection="1">
      <alignment horizontal="left" vertical="center"/>
      <protection locked="0"/>
    </xf>
    <xf numFmtId="183" fontId="0" fillId="0" borderId="15" xfId="0" applyNumberFormat="1" applyFill="1" applyBorder="1" applyAlignment="1">
      <alignment horizontal="right" vertical="center"/>
    </xf>
    <xf numFmtId="0" fontId="14" fillId="0" borderId="17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15" xfId="0" applyFont="1" applyFill="1" applyBorder="1" applyAlignment="1" applyProtection="1">
      <alignment horizontal="left" vertical="center" wrapText="1"/>
      <protection locked="0"/>
    </xf>
    <xf numFmtId="183" fontId="11" fillId="0" borderId="17" xfId="0" applyNumberFormat="1" applyFont="1" applyFill="1" applyBorder="1" applyAlignment="1" applyProtection="1">
      <alignment horizontal="right" vertical="top"/>
      <protection locked="0"/>
    </xf>
    <xf numFmtId="183" fontId="0" fillId="0" borderId="15" xfId="0" applyNumberFormat="1" applyFont="1" applyFill="1" applyBorder="1" applyAlignment="1">
      <alignment horizontal="right" vertical="top"/>
    </xf>
    <xf numFmtId="0" fontId="14" fillId="0" borderId="17" xfId="0" applyFont="1" applyFill="1" applyBorder="1" applyAlignment="1" applyProtection="1">
      <alignment horizontal="left" vertical="top"/>
      <protection locked="0"/>
    </xf>
    <xf numFmtId="0" fontId="0" fillId="0" borderId="0" xfId="0" applyFill="1" applyAlignment="1">
      <alignment vertical="top"/>
    </xf>
    <xf numFmtId="0" fontId="0" fillId="0" borderId="15" xfId="0" applyFill="1" applyBorder="1" applyAlignment="1">
      <alignment vertical="top"/>
    </xf>
    <xf numFmtId="183" fontId="11" fillId="0" borderId="15" xfId="0" applyNumberFormat="1" applyFont="1" applyFill="1" applyBorder="1" applyAlignment="1" applyProtection="1">
      <alignment horizontal="right" vertical="top"/>
      <protection locked="0"/>
    </xf>
    <xf numFmtId="0" fontId="13" fillId="0" borderId="17" xfId="0" applyFont="1" applyFill="1" applyBorder="1" applyAlignment="1" applyProtection="1">
      <alignment horizontal="distributed" vertical="center" indent="1"/>
      <protection/>
    </xf>
    <xf numFmtId="0" fontId="13" fillId="0" borderId="0" xfId="0" applyFont="1" applyFill="1" applyBorder="1" applyAlignment="1" applyProtection="1">
      <alignment horizontal="distributed" vertical="center" indent="1"/>
      <protection/>
    </xf>
    <xf numFmtId="0" fontId="0" fillId="0" borderId="15" xfId="0" applyFill="1" applyBorder="1" applyAlignment="1">
      <alignment horizontal="distributed" vertical="center" indent="1"/>
    </xf>
    <xf numFmtId="0" fontId="14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183" fontId="9" fillId="0" borderId="12" xfId="0" applyNumberFormat="1" applyFont="1" applyFill="1" applyBorder="1" applyAlignment="1" applyProtection="1">
      <alignment horizontal="right" vertical="center"/>
      <protection locked="0"/>
    </xf>
    <xf numFmtId="183" fontId="18" fillId="0" borderId="21" xfId="0" applyNumberFormat="1" applyFont="1" applyFill="1" applyBorder="1" applyAlignment="1">
      <alignment horizontal="right" vertical="center"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/>
    </xf>
    <xf numFmtId="0" fontId="16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1莊守耕(改)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48"/>
  <sheetViews>
    <sheetView tabSelected="1" view="pageBreakPreview" zoomScaleSheetLayoutView="100" zoomScalePageLayoutView="0" workbookViewId="0" topLeftCell="A13">
      <selection activeCell="N26" sqref="N26"/>
    </sheetView>
  </sheetViews>
  <sheetFormatPr defaultColWidth="9.00390625" defaultRowHeight="16.5"/>
  <cols>
    <col min="1" max="1" width="1.75390625" style="32" customWidth="1"/>
    <col min="2" max="2" width="18.875" style="32" customWidth="1"/>
    <col min="3" max="3" width="14.625" style="32" customWidth="1"/>
    <col min="4" max="4" width="8.50390625" style="32" customWidth="1"/>
    <col min="5" max="5" width="14.625" style="32" customWidth="1"/>
    <col min="6" max="6" width="8.50390625" style="32" customWidth="1"/>
    <col min="7" max="7" width="14.625" style="32" customWidth="1"/>
    <col min="8" max="8" width="8.50390625" style="32" customWidth="1"/>
    <col min="9" max="16384" width="9.00390625" style="32" customWidth="1"/>
  </cols>
  <sheetData>
    <row r="1" spans="1:8" ht="27" customHeight="1">
      <c r="A1" s="75" t="s">
        <v>53</v>
      </c>
      <c r="B1" s="75"/>
      <c r="C1" s="75"/>
      <c r="D1" s="75"/>
      <c r="E1" s="75"/>
      <c r="F1" s="75"/>
      <c r="G1" s="75"/>
      <c r="H1" s="75"/>
    </row>
    <row r="2" spans="2:8" ht="18" customHeight="1">
      <c r="B2" s="76"/>
      <c r="C2" s="76"/>
      <c r="D2" s="76"/>
      <c r="E2" s="76"/>
      <c r="F2" s="76"/>
      <c r="G2" s="76"/>
      <c r="H2" s="76"/>
    </row>
    <row r="3" spans="2:8" ht="19.5" customHeight="1" thickBot="1">
      <c r="B3" s="1"/>
      <c r="C3" s="77" t="s">
        <v>60</v>
      </c>
      <c r="D3" s="77"/>
      <c r="E3" s="77"/>
      <c r="F3" s="77"/>
      <c r="G3" s="77"/>
      <c r="H3" s="77"/>
    </row>
    <row r="4" spans="1:8" ht="15" customHeight="1">
      <c r="A4" s="78" t="s">
        <v>3</v>
      </c>
      <c r="B4" s="79"/>
      <c r="C4" s="82" t="s">
        <v>28</v>
      </c>
      <c r="D4" s="82"/>
      <c r="E4" s="82" t="s">
        <v>5</v>
      </c>
      <c r="F4" s="82"/>
      <c r="G4" s="82" t="s">
        <v>43</v>
      </c>
      <c r="H4" s="83"/>
    </row>
    <row r="5" spans="1:8" ht="15" customHeight="1">
      <c r="A5" s="80"/>
      <c r="B5" s="81"/>
      <c r="C5" s="6" t="s">
        <v>22</v>
      </c>
      <c r="D5" s="7" t="s">
        <v>1</v>
      </c>
      <c r="E5" s="6" t="s">
        <v>22</v>
      </c>
      <c r="F5" s="7" t="s">
        <v>1</v>
      </c>
      <c r="G5" s="6" t="s">
        <v>22</v>
      </c>
      <c r="H5" s="2" t="s">
        <v>1</v>
      </c>
    </row>
    <row r="6" spans="1:8" ht="15" customHeight="1">
      <c r="A6" s="87" t="s">
        <v>30</v>
      </c>
      <c r="B6" s="88"/>
      <c r="C6" s="59">
        <f>C7+C8</f>
        <v>1172283000</v>
      </c>
      <c r="D6" s="9">
        <f aca="true" t="shared" si="0" ref="D6:D11">C6/$C$6*100</f>
        <v>100</v>
      </c>
      <c r="E6" s="59">
        <f>E7+E8</f>
        <v>1075128320</v>
      </c>
      <c r="F6" s="9">
        <f>E6/$E$6*100</f>
        <v>100</v>
      </c>
      <c r="G6" s="59">
        <f>G7+G8</f>
        <v>-97154680</v>
      </c>
      <c r="H6" s="20">
        <f>IF(C6=0,0,ABS(G6/C6*100))</f>
        <v>8.28764726606118</v>
      </c>
    </row>
    <row r="7" spans="1:8" ht="15" customHeight="1">
      <c r="A7" s="10"/>
      <c r="B7" s="11" t="s">
        <v>32</v>
      </c>
      <c r="C7" s="60">
        <v>1172283000</v>
      </c>
      <c r="D7" s="13">
        <f>C7/$C$6*100</f>
        <v>100</v>
      </c>
      <c r="E7" s="62">
        <v>1075040623</v>
      </c>
      <c r="F7" s="13">
        <f>E7/$E$6*100</f>
        <v>99.9918431132016</v>
      </c>
      <c r="G7" s="63">
        <f>E7-C7</f>
        <v>-97242377</v>
      </c>
      <c r="H7" s="17">
        <f>IF(C7=0,0,ABS(G7/C7*100))</f>
        <v>8.295128138853844</v>
      </c>
    </row>
    <row r="8" spans="1:8" ht="15" customHeight="1">
      <c r="A8" s="10"/>
      <c r="B8" s="11" t="s">
        <v>33</v>
      </c>
      <c r="C8" s="60">
        <v>0</v>
      </c>
      <c r="D8" s="13">
        <f>C8/$C$6*100</f>
        <v>0</v>
      </c>
      <c r="E8" s="62">
        <v>87697</v>
      </c>
      <c r="F8" s="13">
        <f>E8/$E$6*100</f>
        <v>0.008156886798405608</v>
      </c>
      <c r="G8" s="63">
        <f>E8-C8</f>
        <v>87697</v>
      </c>
      <c r="H8" s="17"/>
    </row>
    <row r="9" spans="1:8" ht="15" customHeight="1">
      <c r="A9" s="84" t="s">
        <v>31</v>
      </c>
      <c r="B9" s="85"/>
      <c r="C9" s="61">
        <f>C10+C11</f>
        <v>1172283000</v>
      </c>
      <c r="D9" s="19">
        <f t="shared" si="0"/>
        <v>100</v>
      </c>
      <c r="E9" s="61">
        <f>SUM(E10:E11)</f>
        <v>637762624</v>
      </c>
      <c r="F9" s="19">
        <f>E9/$E$6*100</f>
        <v>59.319674883087444</v>
      </c>
      <c r="G9" s="61">
        <f>SUM(G10:G11)</f>
        <v>-534520376</v>
      </c>
      <c r="H9" s="20">
        <f>IF(C9=0,0,ABS(G9/C9*100))</f>
        <v>45.596530530597136</v>
      </c>
    </row>
    <row r="10" spans="1:8" ht="15" customHeight="1">
      <c r="A10" s="10"/>
      <c r="B10" s="11" t="s">
        <v>34</v>
      </c>
      <c r="C10" s="60">
        <v>1172283000</v>
      </c>
      <c r="D10" s="13">
        <f t="shared" si="0"/>
        <v>100</v>
      </c>
      <c r="E10" s="62">
        <v>637762219</v>
      </c>
      <c r="F10" s="13">
        <f>E10/$E$6*100</f>
        <v>59.3196372131654</v>
      </c>
      <c r="G10" s="63">
        <f>E10-C10</f>
        <v>-534520781</v>
      </c>
      <c r="H10" s="16">
        <f>IF(C10=0,0,ABS(G10/C10*100))</f>
        <v>45.596565078568915</v>
      </c>
    </row>
    <row r="11" spans="1:8" ht="15" customHeight="1">
      <c r="A11" s="10"/>
      <c r="B11" s="11" t="s">
        <v>35</v>
      </c>
      <c r="C11" s="60">
        <v>0</v>
      </c>
      <c r="D11" s="13">
        <f t="shared" si="0"/>
        <v>0</v>
      </c>
      <c r="E11" s="62">
        <v>405</v>
      </c>
      <c r="F11" s="68" t="s">
        <v>66</v>
      </c>
      <c r="G11" s="63">
        <f>E11-C11</f>
        <v>405</v>
      </c>
      <c r="H11" s="16">
        <f>IF(C11=0,0,ABS(G11/C11*100))</f>
        <v>0</v>
      </c>
    </row>
    <row r="12" spans="1:8" ht="15" customHeight="1">
      <c r="A12" s="84" t="s">
        <v>59</v>
      </c>
      <c r="B12" s="85"/>
      <c r="C12" s="61"/>
      <c r="D12" s="19">
        <f>C12/$C$6*100</f>
        <v>0</v>
      </c>
      <c r="E12" s="61">
        <f>E6-E9</f>
        <v>437365696</v>
      </c>
      <c r="F12" s="19">
        <f>E12/$E$6*100</f>
        <v>40.680325116912556</v>
      </c>
      <c r="G12" s="61">
        <f>G6-G9</f>
        <v>437365696</v>
      </c>
      <c r="H12" s="20">
        <f>IF(C12=0,0,ABS(G12/C12*100))</f>
        <v>0</v>
      </c>
    </row>
    <row r="13" spans="1:8" ht="15" customHeight="1">
      <c r="A13" s="10"/>
      <c r="B13" s="11"/>
      <c r="C13" s="12"/>
      <c r="D13" s="21"/>
      <c r="E13" s="14"/>
      <c r="F13" s="21"/>
      <c r="G13" s="15"/>
      <c r="H13" s="22"/>
    </row>
    <row r="14" spans="1:8" ht="15" customHeight="1">
      <c r="A14" s="10"/>
      <c r="B14" s="11"/>
      <c r="C14" s="12"/>
      <c r="D14" s="21"/>
      <c r="E14" s="14"/>
      <c r="F14" s="21"/>
      <c r="G14" s="15"/>
      <c r="H14" s="22"/>
    </row>
    <row r="15" spans="1:8" ht="15" customHeight="1">
      <c r="A15" s="10"/>
      <c r="B15" s="11"/>
      <c r="C15" s="12"/>
      <c r="D15" s="21"/>
      <c r="E15" s="14"/>
      <c r="F15" s="21"/>
      <c r="G15" s="15"/>
      <c r="H15" s="22"/>
    </row>
    <row r="16" spans="1:8" ht="15" customHeight="1">
      <c r="A16" s="10"/>
      <c r="B16" s="11"/>
      <c r="C16" s="12"/>
      <c r="D16" s="21"/>
      <c r="E16" s="14"/>
      <c r="F16" s="21"/>
      <c r="G16" s="15"/>
      <c r="H16" s="22"/>
    </row>
    <row r="17" spans="1:8" ht="15" customHeight="1">
      <c r="A17" s="10"/>
      <c r="B17" s="11"/>
      <c r="C17" s="12"/>
      <c r="D17" s="21"/>
      <c r="E17" s="14"/>
      <c r="F17" s="21"/>
      <c r="G17" s="15"/>
      <c r="H17" s="22"/>
    </row>
    <row r="18" spans="1:8" ht="15" customHeight="1">
      <c r="A18" s="10"/>
      <c r="B18" s="11"/>
      <c r="C18" s="12"/>
      <c r="D18" s="21"/>
      <c r="E18" s="14"/>
      <c r="F18" s="21"/>
      <c r="G18" s="15"/>
      <c r="H18" s="22"/>
    </row>
    <row r="19" spans="1:8" ht="15" customHeight="1">
      <c r="A19" s="10"/>
      <c r="B19" s="11"/>
      <c r="C19" s="12"/>
      <c r="D19" s="21"/>
      <c r="E19" s="14"/>
      <c r="F19" s="21"/>
      <c r="G19" s="15"/>
      <c r="H19" s="22"/>
    </row>
    <row r="20" spans="1:8" ht="15" customHeight="1">
      <c r="A20" s="10"/>
      <c r="B20" s="11"/>
      <c r="C20" s="12"/>
      <c r="D20" s="21"/>
      <c r="E20" s="14"/>
      <c r="F20" s="21"/>
      <c r="G20" s="15"/>
      <c r="H20" s="22"/>
    </row>
    <row r="21" spans="1:8" ht="15" customHeight="1">
      <c r="A21" s="10"/>
      <c r="B21" s="11"/>
      <c r="C21" s="12"/>
      <c r="D21" s="21"/>
      <c r="E21" s="14"/>
      <c r="F21" s="21"/>
      <c r="G21" s="15"/>
      <c r="H21" s="22"/>
    </row>
    <row r="22" spans="1:8" ht="15" customHeight="1">
      <c r="A22" s="10"/>
      <c r="B22" s="11"/>
      <c r="C22" s="12"/>
      <c r="D22" s="21">
        <v>0</v>
      </c>
      <c r="E22" s="14"/>
      <c r="F22" s="21">
        <v>0</v>
      </c>
      <c r="G22" s="15">
        <v>0</v>
      </c>
      <c r="H22" s="22"/>
    </row>
    <row r="23" spans="1:8" ht="15" customHeight="1" thickBot="1">
      <c r="A23" s="73"/>
      <c r="B23" s="74"/>
      <c r="C23" s="39"/>
      <c r="D23" s="39"/>
      <c r="E23" s="39"/>
      <c r="F23" s="39"/>
      <c r="G23" s="40"/>
      <c r="H23" s="41"/>
    </row>
    <row r="24" spans="1:8" ht="45.75" customHeight="1">
      <c r="A24" s="86"/>
      <c r="B24" s="86"/>
      <c r="C24" s="86"/>
      <c r="D24" s="86"/>
      <c r="E24" s="86"/>
      <c r="F24" s="86"/>
      <c r="G24" s="86"/>
      <c r="H24" s="86"/>
    </row>
    <row r="25" spans="2:8" ht="15" customHeight="1">
      <c r="B25" s="89"/>
      <c r="C25" s="89"/>
      <c r="D25" s="89"/>
      <c r="E25" s="89"/>
      <c r="F25" s="89"/>
      <c r="G25" s="89"/>
      <c r="H25" s="89"/>
    </row>
    <row r="26" ht="15" customHeight="1"/>
    <row r="27" ht="15" customHeight="1"/>
    <row r="28" spans="1:8" ht="27" customHeight="1">
      <c r="A28" s="75" t="s">
        <v>52</v>
      </c>
      <c r="B28" s="75"/>
      <c r="C28" s="75"/>
      <c r="D28" s="75"/>
      <c r="E28" s="75"/>
      <c r="F28" s="75"/>
      <c r="G28" s="75"/>
      <c r="H28" s="75"/>
    </row>
    <row r="29" spans="2:8" ht="18" customHeight="1">
      <c r="B29" s="76"/>
      <c r="C29" s="76"/>
      <c r="D29" s="76"/>
      <c r="E29" s="76"/>
      <c r="F29" s="76"/>
      <c r="G29" s="76"/>
      <c r="H29" s="76"/>
    </row>
    <row r="30" spans="2:8" ht="19.5" customHeight="1" thickBot="1">
      <c r="B30" s="1"/>
      <c r="C30" s="77" t="s">
        <v>60</v>
      </c>
      <c r="D30" s="77"/>
      <c r="E30" s="77"/>
      <c r="F30" s="77"/>
      <c r="G30" s="77"/>
      <c r="H30" s="77"/>
    </row>
    <row r="31" spans="1:8" ht="15" customHeight="1">
      <c r="A31" s="78" t="s">
        <v>4</v>
      </c>
      <c r="B31" s="79"/>
      <c r="C31" s="82" t="s">
        <v>28</v>
      </c>
      <c r="D31" s="82"/>
      <c r="E31" s="82" t="s">
        <v>5</v>
      </c>
      <c r="F31" s="82"/>
      <c r="G31" s="82" t="s">
        <v>43</v>
      </c>
      <c r="H31" s="83"/>
    </row>
    <row r="32" spans="1:8" ht="15" customHeight="1">
      <c r="A32" s="80"/>
      <c r="B32" s="81"/>
      <c r="C32" s="6" t="s">
        <v>22</v>
      </c>
      <c r="D32" s="7" t="s">
        <v>1</v>
      </c>
      <c r="E32" s="6" t="s">
        <v>22</v>
      </c>
      <c r="F32" s="7" t="s">
        <v>1</v>
      </c>
      <c r="G32" s="6" t="s">
        <v>22</v>
      </c>
      <c r="H32" s="2" t="s">
        <v>1</v>
      </c>
    </row>
    <row r="33" spans="1:8" ht="15" customHeight="1">
      <c r="A33" s="87" t="s">
        <v>23</v>
      </c>
      <c r="B33" s="88"/>
      <c r="C33" s="8">
        <f>C34+C35</f>
        <v>0</v>
      </c>
      <c r="D33" s="9"/>
      <c r="E33" s="59">
        <f>E34+E35</f>
        <v>557738546</v>
      </c>
      <c r="F33" s="9">
        <f>E33/$E$33*100</f>
        <v>100</v>
      </c>
      <c r="G33" s="59">
        <f>G34+G35</f>
        <v>557738546</v>
      </c>
      <c r="H33" s="24">
        <f>IF(C33=0,0,ABS(G33/C33*100))</f>
        <v>0</v>
      </c>
    </row>
    <row r="34" spans="1:9" ht="15" customHeight="1">
      <c r="A34" s="33"/>
      <c r="B34" s="23" t="s">
        <v>24</v>
      </c>
      <c r="C34" s="12"/>
      <c r="D34" s="13"/>
      <c r="E34" s="62">
        <v>437365696</v>
      </c>
      <c r="F34" s="13">
        <f>E34/$E$33*100</f>
        <v>78.41769214925303</v>
      </c>
      <c r="G34" s="64">
        <f>E34-C34</f>
        <v>437365696</v>
      </c>
      <c r="H34" s="16">
        <f aca="true" t="shared" si="1" ref="H34:H43">IF(C34=0,0,ABS(G34/C34*100))</f>
        <v>0</v>
      </c>
      <c r="I34" s="34"/>
    </row>
    <row r="35" spans="1:8" ht="15" customHeight="1">
      <c r="A35" s="33"/>
      <c r="B35" s="11" t="s">
        <v>25</v>
      </c>
      <c r="C35" s="12"/>
      <c r="D35" s="13"/>
      <c r="E35" s="62">
        <v>120372850</v>
      </c>
      <c r="F35" s="13">
        <f>E35/$E$33*100</f>
        <v>21.58230785074697</v>
      </c>
      <c r="G35" s="64">
        <f>E35-C35</f>
        <v>120372850</v>
      </c>
      <c r="H35" s="16">
        <f t="shared" si="1"/>
        <v>0</v>
      </c>
    </row>
    <row r="36" spans="1:8" ht="15" customHeight="1">
      <c r="A36" s="84" t="s">
        <v>26</v>
      </c>
      <c r="B36" s="85"/>
      <c r="C36" s="18"/>
      <c r="D36" s="19"/>
      <c r="E36" s="61"/>
      <c r="F36" s="18"/>
      <c r="G36" s="61"/>
      <c r="H36" s="50">
        <f t="shared" si="1"/>
        <v>0</v>
      </c>
    </row>
    <row r="37" spans="1:8" ht="15" customHeight="1">
      <c r="A37" s="84" t="s">
        <v>27</v>
      </c>
      <c r="B37" s="85"/>
      <c r="C37" s="18">
        <f>C33-C36</f>
        <v>0</v>
      </c>
      <c r="D37" s="19"/>
      <c r="E37" s="61">
        <f>E33-E36</f>
        <v>557738546</v>
      </c>
      <c r="F37" s="19">
        <f>E37/$E$33*100</f>
        <v>100</v>
      </c>
      <c r="G37" s="61">
        <f>G33-G36</f>
        <v>557738546</v>
      </c>
      <c r="H37" s="20">
        <f t="shared" si="1"/>
        <v>0</v>
      </c>
    </row>
    <row r="38" spans="1:8" ht="15" customHeight="1">
      <c r="A38" s="46"/>
      <c r="B38" s="54"/>
      <c r="C38" s="18"/>
      <c r="D38" s="19"/>
      <c r="E38" s="61"/>
      <c r="F38" s="19"/>
      <c r="G38" s="61"/>
      <c r="H38" s="20"/>
    </row>
    <row r="39" spans="1:8" ht="15" customHeight="1">
      <c r="A39" s="46"/>
      <c r="B39" s="54"/>
      <c r="C39" s="18"/>
      <c r="D39" s="19"/>
      <c r="E39" s="61"/>
      <c r="F39" s="19"/>
      <c r="G39" s="61"/>
      <c r="H39" s="20"/>
    </row>
    <row r="40" spans="1:8" ht="15" customHeight="1">
      <c r="A40" s="84"/>
      <c r="B40" s="85"/>
      <c r="C40" s="18">
        <f>C41</f>
        <v>0</v>
      </c>
      <c r="D40" s="19"/>
      <c r="E40" s="61">
        <f>E41</f>
        <v>0</v>
      </c>
      <c r="F40" s="38" t="e">
        <f>E40/$E$40*100</f>
        <v>#DIV/0!</v>
      </c>
      <c r="G40" s="61">
        <f>E40-C40</f>
        <v>0</v>
      </c>
      <c r="H40" s="20">
        <f t="shared" si="1"/>
        <v>0</v>
      </c>
    </row>
    <row r="41" spans="1:8" ht="15" customHeight="1">
      <c r="A41" s="47"/>
      <c r="B41" s="11"/>
      <c r="C41" s="48"/>
      <c r="D41" s="13"/>
      <c r="E41" s="65"/>
      <c r="F41" s="36" t="e">
        <f>E41/$E$41*100</f>
        <v>#DIV/0!</v>
      </c>
      <c r="G41" s="64">
        <f>E41-C41</f>
        <v>0</v>
      </c>
      <c r="H41" s="16">
        <f t="shared" si="1"/>
        <v>0</v>
      </c>
    </row>
    <row r="42" spans="1:8" ht="15" customHeight="1">
      <c r="A42" s="84"/>
      <c r="B42" s="85"/>
      <c r="C42" s="18">
        <f>C43</f>
        <v>0</v>
      </c>
      <c r="D42" s="19"/>
      <c r="E42" s="61">
        <f>F42</f>
        <v>0</v>
      </c>
      <c r="F42" s="18"/>
      <c r="G42" s="61">
        <f>E42-C42</f>
        <v>0</v>
      </c>
      <c r="H42" s="20">
        <f t="shared" si="1"/>
        <v>0</v>
      </c>
    </row>
    <row r="43" spans="1:8" ht="15" customHeight="1">
      <c r="A43" s="49"/>
      <c r="B43" s="11"/>
      <c r="C43" s="12"/>
      <c r="D43" s="13"/>
      <c r="E43" s="62"/>
      <c r="F43" s="21"/>
      <c r="G43" s="64">
        <f>E43-C43</f>
        <v>0</v>
      </c>
      <c r="H43" s="16">
        <f t="shared" si="1"/>
        <v>0</v>
      </c>
    </row>
    <row r="44" spans="1:8" ht="15" customHeight="1">
      <c r="A44" s="84"/>
      <c r="B44" s="85"/>
      <c r="C44" s="44"/>
      <c r="D44" s="36"/>
      <c r="E44" s="66"/>
      <c r="F44" s="45"/>
      <c r="G44" s="67"/>
      <c r="H44" s="43"/>
    </row>
    <row r="45" spans="1:8" ht="15" customHeight="1">
      <c r="A45" s="46"/>
      <c r="B45" s="54"/>
      <c r="C45" s="44"/>
      <c r="D45" s="36"/>
      <c r="E45" s="37"/>
      <c r="F45" s="45"/>
      <c r="G45" s="42"/>
      <c r="H45" s="43"/>
    </row>
    <row r="46" spans="1:8" ht="15" customHeight="1" thickBot="1">
      <c r="A46" s="55"/>
      <c r="B46" s="54"/>
      <c r="C46" s="44"/>
      <c r="D46" s="36"/>
      <c r="E46" s="37"/>
      <c r="F46" s="45"/>
      <c r="G46" s="42"/>
      <c r="H46" s="43"/>
    </row>
    <row r="47" spans="1:8" ht="43.5" customHeight="1">
      <c r="A47" s="86"/>
      <c r="B47" s="86"/>
      <c r="C47" s="86"/>
      <c r="D47" s="86"/>
      <c r="E47" s="86"/>
      <c r="F47" s="86"/>
      <c r="G47" s="86"/>
      <c r="H47" s="86"/>
    </row>
    <row r="48" spans="2:8" ht="16.5">
      <c r="B48" s="89"/>
      <c r="C48" s="89"/>
      <c r="D48" s="89"/>
      <c r="E48" s="89"/>
      <c r="F48" s="89"/>
      <c r="G48" s="89"/>
      <c r="H48" s="89"/>
    </row>
  </sheetData>
  <sheetProtection/>
  <mergeCells count="28">
    <mergeCell ref="A31:B32"/>
    <mergeCell ref="C31:D31"/>
    <mergeCell ref="E31:F31"/>
    <mergeCell ref="G31:H31"/>
    <mergeCell ref="A24:H24"/>
    <mergeCell ref="B48:H48"/>
    <mergeCell ref="A33:B33"/>
    <mergeCell ref="A36:B36"/>
    <mergeCell ref="A37:B37"/>
    <mergeCell ref="A40:B40"/>
    <mergeCell ref="A42:B42"/>
    <mergeCell ref="A44:B44"/>
    <mergeCell ref="A47:H47"/>
    <mergeCell ref="A6:B6"/>
    <mergeCell ref="A9:B9"/>
    <mergeCell ref="B25:H25"/>
    <mergeCell ref="A28:H28"/>
    <mergeCell ref="B29:H29"/>
    <mergeCell ref="C30:H30"/>
    <mergeCell ref="A12:B12"/>
    <mergeCell ref="A23:B23"/>
    <mergeCell ref="A1:H1"/>
    <mergeCell ref="B2:H2"/>
    <mergeCell ref="C3:H3"/>
    <mergeCell ref="A4:B5"/>
    <mergeCell ref="C4:D4"/>
    <mergeCell ref="E4:F4"/>
    <mergeCell ref="G4:H4"/>
  </mergeCells>
  <dataValidations count="1">
    <dataValidation type="decimal" operator="greaterThanOrEqual" allowBlank="1" showInputMessage="1" showErrorMessage="1" sqref="G9 G6 C6:E22 F6:F10 F12:F22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50"/>
  <sheetViews>
    <sheetView view="pageBreakPreview" zoomScaleSheetLayoutView="100" zoomScalePageLayoutView="0" workbookViewId="0" topLeftCell="A14">
      <selection activeCell="F38" sqref="F38"/>
    </sheetView>
  </sheetViews>
  <sheetFormatPr defaultColWidth="9.00390625" defaultRowHeight="16.5"/>
  <cols>
    <col min="1" max="1" width="1.75390625" style="32" customWidth="1"/>
    <col min="2" max="2" width="17.75390625" style="32" customWidth="1"/>
    <col min="3" max="3" width="10.625" style="32" customWidth="1"/>
    <col min="4" max="4" width="4.50390625" style="32" customWidth="1"/>
    <col min="5" max="5" width="10.625" style="32" customWidth="1"/>
    <col min="6" max="6" width="4.50390625" style="32" customWidth="1"/>
    <col min="7" max="7" width="11.375" style="32" customWidth="1"/>
    <col min="8" max="8" width="3.50390625" style="32" customWidth="1"/>
    <col min="9" max="9" width="11.75390625" style="32" customWidth="1"/>
    <col min="10" max="10" width="2.625" style="32" customWidth="1"/>
    <col min="11" max="11" width="10.875" style="32" customWidth="1"/>
    <col min="12" max="12" width="13.00390625" style="32" customWidth="1"/>
    <col min="13" max="16384" width="9.00390625" style="32" customWidth="1"/>
  </cols>
  <sheetData>
    <row r="1" spans="2:11" ht="27" customHeight="1">
      <c r="B1" s="75" t="s">
        <v>50</v>
      </c>
      <c r="C1" s="75"/>
      <c r="D1" s="75"/>
      <c r="E1" s="75"/>
      <c r="F1" s="75"/>
      <c r="G1" s="75"/>
      <c r="H1" s="75"/>
      <c r="I1" s="75"/>
      <c r="J1" s="75"/>
      <c r="K1" s="75"/>
    </row>
    <row r="2" spans="2:11" ht="18" customHeight="1"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2:11" ht="19.5" customHeight="1" thickBot="1">
      <c r="B3" s="1"/>
      <c r="C3" s="96" t="s">
        <v>61</v>
      </c>
      <c r="D3" s="97"/>
      <c r="E3" s="97"/>
      <c r="F3" s="97"/>
      <c r="G3" s="97"/>
      <c r="H3" s="97"/>
      <c r="I3" s="98" t="s">
        <v>0</v>
      </c>
      <c r="J3" s="98"/>
      <c r="K3" s="98"/>
    </row>
    <row r="4" spans="1:11" ht="15" customHeight="1">
      <c r="A4" s="78" t="s">
        <v>4</v>
      </c>
      <c r="B4" s="78"/>
      <c r="C4" s="79"/>
      <c r="D4" s="99" t="s">
        <v>29</v>
      </c>
      <c r="E4" s="79"/>
      <c r="F4" s="99" t="s">
        <v>6</v>
      </c>
      <c r="G4" s="79"/>
      <c r="H4" s="83" t="s">
        <v>44</v>
      </c>
      <c r="I4" s="101"/>
      <c r="J4" s="101"/>
      <c r="K4" s="101"/>
    </row>
    <row r="5" spans="1:11" ht="15" customHeight="1">
      <c r="A5" s="80"/>
      <c r="B5" s="80"/>
      <c r="C5" s="81"/>
      <c r="D5" s="100"/>
      <c r="E5" s="81"/>
      <c r="F5" s="100"/>
      <c r="G5" s="81"/>
      <c r="H5" s="102" t="s">
        <v>7</v>
      </c>
      <c r="I5" s="103"/>
      <c r="J5" s="104" t="s">
        <v>1</v>
      </c>
      <c r="K5" s="105"/>
    </row>
    <row r="6" spans="1:11" ht="15" customHeight="1">
      <c r="A6" s="106" t="s">
        <v>8</v>
      </c>
      <c r="B6" s="106"/>
      <c r="C6" s="107"/>
      <c r="D6" s="108"/>
      <c r="E6" s="109"/>
      <c r="F6" s="108"/>
      <c r="G6" s="109"/>
      <c r="H6" s="108"/>
      <c r="I6" s="109"/>
      <c r="J6" s="110"/>
      <c r="K6" s="111"/>
    </row>
    <row r="7" spans="1:11" ht="15" customHeight="1">
      <c r="A7" s="25"/>
      <c r="B7" s="112" t="s">
        <v>39</v>
      </c>
      <c r="C7" s="113"/>
      <c r="D7" s="90">
        <v>0</v>
      </c>
      <c r="E7" s="91"/>
      <c r="F7" s="90">
        <v>437365696</v>
      </c>
      <c r="G7" s="91"/>
      <c r="H7" s="92">
        <f>F7-D7</f>
        <v>437365696</v>
      </c>
      <c r="I7" s="93"/>
      <c r="J7" s="94">
        <f aca="true" t="shared" si="0" ref="J7:J14">IF(D7=0,0,ABS(H7/D7*100))</f>
        <v>0</v>
      </c>
      <c r="K7" s="95">
        <f aca="true" t="shared" si="1" ref="K7:K14">IF(F7=0,0,ABS(J7/F7*100))</f>
        <v>0</v>
      </c>
    </row>
    <row r="8" spans="1:11" ht="15" customHeight="1">
      <c r="A8" s="25"/>
      <c r="B8" s="26" t="s">
        <v>38</v>
      </c>
      <c r="C8" s="31"/>
      <c r="D8" s="90">
        <v>0</v>
      </c>
      <c r="E8" s="114"/>
      <c r="F8" s="90">
        <v>-86602</v>
      </c>
      <c r="G8" s="91"/>
      <c r="H8" s="92">
        <f>F8-D8</f>
        <v>-86602</v>
      </c>
      <c r="I8" s="93"/>
      <c r="J8" s="94">
        <f t="shared" si="0"/>
        <v>0</v>
      </c>
      <c r="K8" s="95">
        <f t="shared" si="1"/>
        <v>0</v>
      </c>
    </row>
    <row r="9" spans="1:11" ht="15" customHeight="1">
      <c r="A9" s="25"/>
      <c r="B9" s="26" t="s">
        <v>40</v>
      </c>
      <c r="C9" s="31"/>
      <c r="D9" s="90">
        <v>0</v>
      </c>
      <c r="E9" s="114"/>
      <c r="F9" s="90">
        <f>F7+F8</f>
        <v>437279094</v>
      </c>
      <c r="G9" s="114"/>
      <c r="H9" s="92">
        <f>F9-D9</f>
        <v>437279094</v>
      </c>
      <c r="I9" s="93"/>
      <c r="J9" s="94">
        <f t="shared" si="0"/>
        <v>0</v>
      </c>
      <c r="K9" s="95">
        <f t="shared" si="1"/>
        <v>0</v>
      </c>
    </row>
    <row r="10" spans="1:11" ht="15" customHeight="1">
      <c r="A10" s="25"/>
      <c r="B10" s="112" t="s">
        <v>9</v>
      </c>
      <c r="C10" s="113"/>
      <c r="D10" s="90">
        <v>0</v>
      </c>
      <c r="E10" s="91"/>
      <c r="F10" s="90">
        <v>178413133</v>
      </c>
      <c r="G10" s="91"/>
      <c r="H10" s="92">
        <f>F10-D10</f>
        <v>178413133</v>
      </c>
      <c r="I10" s="93"/>
      <c r="J10" s="94">
        <f t="shared" si="0"/>
        <v>0</v>
      </c>
      <c r="K10" s="95">
        <f t="shared" si="1"/>
        <v>0</v>
      </c>
    </row>
    <row r="11" spans="1:11" ht="15" customHeight="1">
      <c r="A11" s="25"/>
      <c r="B11" s="26" t="s">
        <v>58</v>
      </c>
      <c r="C11" s="31"/>
      <c r="D11" s="90">
        <v>0</v>
      </c>
      <c r="E11" s="114"/>
      <c r="F11" s="90">
        <f>F9+F10</f>
        <v>615692227</v>
      </c>
      <c r="G11" s="114"/>
      <c r="H11" s="90">
        <f>H9+H10</f>
        <v>615692227</v>
      </c>
      <c r="I11" s="114"/>
      <c r="J11" s="94">
        <f t="shared" si="0"/>
        <v>0</v>
      </c>
      <c r="K11" s="95">
        <f t="shared" si="1"/>
        <v>0</v>
      </c>
    </row>
    <row r="12" spans="1:11" ht="15" customHeight="1">
      <c r="A12" s="25"/>
      <c r="B12" s="26" t="s">
        <v>41</v>
      </c>
      <c r="C12" s="31"/>
      <c r="D12" s="90">
        <v>0</v>
      </c>
      <c r="E12" s="114"/>
      <c r="F12" s="90">
        <v>86602</v>
      </c>
      <c r="G12" s="91"/>
      <c r="H12" s="90">
        <f>F12-D12</f>
        <v>86602</v>
      </c>
      <c r="I12" s="114"/>
      <c r="J12" s="94">
        <f>IF(D12=0,0,ABS(H12/D12*100))</f>
        <v>0</v>
      </c>
      <c r="K12" s="95">
        <f>IF(F12=0,0,ABS(J12/F12*100))</f>
        <v>0</v>
      </c>
    </row>
    <row r="13" spans="1:11" ht="15" customHeight="1" hidden="1">
      <c r="A13" s="25"/>
      <c r="B13" s="26" t="s">
        <v>49</v>
      </c>
      <c r="C13" s="31"/>
      <c r="D13" s="90"/>
      <c r="E13" s="114"/>
      <c r="F13" s="90">
        <v>0</v>
      </c>
      <c r="G13" s="91"/>
      <c r="H13" s="90">
        <f>F13-D13</f>
        <v>0</v>
      </c>
      <c r="I13" s="114"/>
      <c r="J13" s="94">
        <f t="shared" si="0"/>
        <v>0</v>
      </c>
      <c r="K13" s="95">
        <f t="shared" si="1"/>
        <v>0</v>
      </c>
    </row>
    <row r="14" spans="1:11" ht="15" customHeight="1">
      <c r="A14" s="25"/>
      <c r="B14" s="25" t="s">
        <v>56</v>
      </c>
      <c r="C14" s="27"/>
      <c r="D14" s="115">
        <f>SUM(D11:E13)</f>
        <v>0</v>
      </c>
      <c r="E14" s="116"/>
      <c r="F14" s="115">
        <f>SUM(F11:G13)</f>
        <v>615778829</v>
      </c>
      <c r="G14" s="116"/>
      <c r="H14" s="115">
        <f>SUM(H11:I13)</f>
        <v>615778829</v>
      </c>
      <c r="I14" s="116"/>
      <c r="J14" s="117">
        <f t="shared" si="0"/>
        <v>0</v>
      </c>
      <c r="K14" s="118">
        <f t="shared" si="1"/>
        <v>0</v>
      </c>
    </row>
    <row r="15" spans="1:11" ht="15" customHeight="1">
      <c r="A15" s="119" t="s">
        <v>10</v>
      </c>
      <c r="B15" s="119"/>
      <c r="C15" s="120"/>
      <c r="D15" s="115"/>
      <c r="E15" s="116"/>
      <c r="F15" s="115"/>
      <c r="G15" s="116"/>
      <c r="H15" s="115"/>
      <c r="I15" s="116"/>
      <c r="J15" s="94"/>
      <c r="K15" s="95"/>
    </row>
    <row r="16" spans="1:11" ht="15" customHeight="1">
      <c r="A16" s="25"/>
      <c r="B16" s="56" t="s">
        <v>67</v>
      </c>
      <c r="C16" s="57"/>
      <c r="D16" s="69"/>
      <c r="E16" s="70">
        <v>0</v>
      </c>
      <c r="F16" s="90">
        <v>-20000000</v>
      </c>
      <c r="G16" s="91"/>
      <c r="H16" s="92">
        <f>F16-D16</f>
        <v>-20000000</v>
      </c>
      <c r="I16" s="93"/>
      <c r="J16" s="94">
        <f>IF(D16=0,0,ABS(H16/D16*100))</f>
        <v>0</v>
      </c>
      <c r="K16" s="95">
        <f>IF(F16=0,0,ABS(J16/F16*100))</f>
        <v>0</v>
      </c>
    </row>
    <row r="17" spans="1:11" ht="15" customHeight="1">
      <c r="A17" s="25"/>
      <c r="B17" s="121" t="s">
        <v>37</v>
      </c>
      <c r="C17" s="122"/>
      <c r="D17" s="90">
        <v>-2300000</v>
      </c>
      <c r="E17" s="91"/>
      <c r="F17" s="90">
        <v>-23631609</v>
      </c>
      <c r="G17" s="91"/>
      <c r="H17" s="92">
        <f>F17-D17</f>
        <v>-21331609</v>
      </c>
      <c r="I17" s="93"/>
      <c r="J17" s="94">
        <f>IF(D17=0,0,ABS(H17/D17*100))</f>
        <v>927.4612608695652</v>
      </c>
      <c r="K17" s="95">
        <f>IF(F17=0,0,ABS(J17/F17*100))</f>
        <v>0.003924664041579078</v>
      </c>
    </row>
    <row r="18" spans="1:11" ht="15" customHeight="1">
      <c r="A18" s="25"/>
      <c r="B18" s="25" t="s">
        <v>55</v>
      </c>
      <c r="C18" s="27"/>
      <c r="D18" s="115">
        <f>SUM(D16:E17)</f>
        <v>-2300000</v>
      </c>
      <c r="E18" s="116"/>
      <c r="F18" s="115">
        <f>SUM(F16:G17)</f>
        <v>-43631609</v>
      </c>
      <c r="G18" s="116"/>
      <c r="H18" s="115">
        <f>SUM(H16:I17)</f>
        <v>-41331609</v>
      </c>
      <c r="I18" s="116"/>
      <c r="J18" s="117">
        <f>IF(D18=0,0,ABS(H18/D18*100))</f>
        <v>1797.0264782608695</v>
      </c>
      <c r="K18" s="118">
        <f>IF(F18=0,0,ABS(J18/F18*100))</f>
        <v>0.00411863444747332</v>
      </c>
    </row>
    <row r="19" spans="1:11" ht="15" customHeight="1">
      <c r="A19" s="119" t="s">
        <v>42</v>
      </c>
      <c r="B19" s="119"/>
      <c r="C19" s="120"/>
      <c r="D19" s="90"/>
      <c r="E19" s="91"/>
      <c r="F19" s="90"/>
      <c r="G19" s="91"/>
      <c r="H19" s="92"/>
      <c r="I19" s="93"/>
      <c r="J19" s="94"/>
      <c r="K19" s="95"/>
    </row>
    <row r="20" spans="1:11" ht="15" customHeight="1">
      <c r="A20" s="25"/>
      <c r="B20" s="123" t="s">
        <v>57</v>
      </c>
      <c r="C20" s="124"/>
      <c r="D20" s="90">
        <v>2300000</v>
      </c>
      <c r="E20" s="91"/>
      <c r="F20" s="92">
        <v>2379532</v>
      </c>
      <c r="G20" s="114"/>
      <c r="H20" s="92">
        <f>F20-D20</f>
        <v>79532</v>
      </c>
      <c r="I20" s="114"/>
      <c r="J20" s="125">
        <f>IF(D20=0,0,ABS(H20/D20*100))</f>
        <v>3.4579130434782606</v>
      </c>
      <c r="K20" s="126">
        <f>IF(F20=0,0,ABS(J20/F20*100))</f>
        <v>0.00014531903935220287</v>
      </c>
    </row>
    <row r="21" spans="1:11" ht="15" customHeight="1">
      <c r="A21" s="25"/>
      <c r="B21" s="25" t="s">
        <v>54</v>
      </c>
      <c r="C21" s="27"/>
      <c r="D21" s="127">
        <f>SUM(D20:E20)</f>
        <v>2300000</v>
      </c>
      <c r="E21" s="128"/>
      <c r="F21" s="127">
        <f>SUM(F20:G20)</f>
        <v>2379532</v>
      </c>
      <c r="G21" s="128"/>
      <c r="H21" s="127">
        <f>SUM(H20:I20)</f>
        <v>79532</v>
      </c>
      <c r="I21" s="128"/>
      <c r="J21" s="117">
        <f>IF(D21=0,0,ABS(H21/D21*100))</f>
        <v>3.4579130434782606</v>
      </c>
      <c r="K21" s="118">
        <f>IF(F21=0,0,ABS(J21/F21*100))</f>
        <v>0.00014531903935220287</v>
      </c>
    </row>
    <row r="22" spans="1:11" ht="15" customHeight="1">
      <c r="A22" s="119" t="s">
        <v>45</v>
      </c>
      <c r="B22" s="119"/>
      <c r="C22" s="120"/>
      <c r="D22" s="115">
        <f>D14+D18+D21</f>
        <v>0</v>
      </c>
      <c r="E22" s="116"/>
      <c r="F22" s="115">
        <f>F14+F18+F21</f>
        <v>574526752</v>
      </c>
      <c r="G22" s="116"/>
      <c r="H22" s="115">
        <f>H14+H18+H21</f>
        <v>574526752</v>
      </c>
      <c r="I22" s="116"/>
      <c r="J22" s="117">
        <f>IF(D22=0,0,ABS(H22/D22*100))</f>
        <v>0</v>
      </c>
      <c r="K22" s="118">
        <f>IF(F22=0,0,ABS(J22/F22*100))</f>
        <v>0</v>
      </c>
    </row>
    <row r="23" spans="1:11" ht="15" customHeight="1">
      <c r="A23" s="119" t="s">
        <v>11</v>
      </c>
      <c r="B23" s="119"/>
      <c r="C23" s="120"/>
      <c r="D23" s="127">
        <v>0</v>
      </c>
      <c r="E23" s="128"/>
      <c r="F23" s="127">
        <v>165831448</v>
      </c>
      <c r="G23" s="128"/>
      <c r="H23" s="115">
        <f>F23-D23</f>
        <v>165831448</v>
      </c>
      <c r="I23" s="116"/>
      <c r="J23" s="117">
        <f>IF(D23=0,0,ABS(H23/D23*100))</f>
        <v>0</v>
      </c>
      <c r="K23" s="118">
        <f>IF(F23=0,0,ABS(J23/F23*100))</f>
        <v>0</v>
      </c>
    </row>
    <row r="24" spans="1:11" ht="15" customHeight="1" thickBot="1">
      <c r="A24" s="129" t="s">
        <v>12</v>
      </c>
      <c r="B24" s="129"/>
      <c r="C24" s="130"/>
      <c r="D24" s="131">
        <f>D22+D23</f>
        <v>0</v>
      </c>
      <c r="E24" s="132"/>
      <c r="F24" s="131">
        <f>F22+F23</f>
        <v>740358200</v>
      </c>
      <c r="G24" s="132"/>
      <c r="H24" s="131">
        <f>H22+H23</f>
        <v>740358200</v>
      </c>
      <c r="I24" s="132"/>
      <c r="J24" s="133">
        <f>IF(D24=0,0,ABS(H24/D24*100))</f>
        <v>0</v>
      </c>
      <c r="K24" s="134">
        <f>IF(F24=0,0,ABS(J24/F24*100))</f>
        <v>0</v>
      </c>
    </row>
    <row r="25" spans="1:11" ht="15" customHeight="1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</row>
    <row r="26" ht="15" customHeight="1"/>
    <row r="27" ht="15" customHeight="1"/>
    <row r="28" ht="15" customHeight="1"/>
    <row r="29" ht="15" customHeight="1"/>
    <row r="30" spans="2:11" ht="27" customHeight="1">
      <c r="B30" s="75" t="s">
        <v>51</v>
      </c>
      <c r="C30" s="75"/>
      <c r="D30" s="75"/>
      <c r="E30" s="75"/>
      <c r="F30" s="75"/>
      <c r="G30" s="75"/>
      <c r="H30" s="75"/>
      <c r="I30" s="75"/>
      <c r="J30" s="75"/>
      <c r="K30" s="75"/>
    </row>
    <row r="31" spans="2:11" ht="18" customHeight="1"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pans="3:11" ht="19.5" customHeight="1" thickBot="1">
      <c r="C32" s="136" t="s">
        <v>62</v>
      </c>
      <c r="D32" s="136"/>
      <c r="E32" s="136"/>
      <c r="F32" s="136"/>
      <c r="G32" s="136"/>
      <c r="H32" s="136"/>
      <c r="I32" s="98" t="s">
        <v>0</v>
      </c>
      <c r="J32" s="98"/>
      <c r="K32" s="98"/>
    </row>
    <row r="33" spans="1:11" ht="30" customHeight="1">
      <c r="A33" s="137" t="s">
        <v>13</v>
      </c>
      <c r="B33" s="138"/>
      <c r="C33" s="139" t="s">
        <v>14</v>
      </c>
      <c r="D33" s="138"/>
      <c r="E33" s="3" t="s">
        <v>15</v>
      </c>
      <c r="F33" s="140" t="s">
        <v>16</v>
      </c>
      <c r="G33" s="141"/>
      <c r="H33" s="142"/>
      <c r="I33" s="139" t="s">
        <v>2</v>
      </c>
      <c r="J33" s="138"/>
      <c r="K33" s="3" t="s">
        <v>15</v>
      </c>
    </row>
    <row r="34" spans="1:11" ht="15" customHeight="1">
      <c r="A34" s="143" t="s">
        <v>17</v>
      </c>
      <c r="B34" s="144"/>
      <c r="C34" s="145">
        <f>SUM(C35:D46)</f>
        <v>888007895</v>
      </c>
      <c r="D34" s="146"/>
      <c r="E34" s="28">
        <f aca="true" t="shared" si="2" ref="E34:E42">IF(C$34&gt;0,(C34/C$34)*100,0)</f>
        <v>100</v>
      </c>
      <c r="F34" s="147" t="s">
        <v>47</v>
      </c>
      <c r="G34" s="143"/>
      <c r="H34" s="148"/>
      <c r="I34" s="149">
        <f>SUM(I35:J39)</f>
        <v>330269349</v>
      </c>
      <c r="J34" s="150"/>
      <c r="K34" s="28">
        <f>IF(I$47&gt;0,(I34/I$47)*100,0)</f>
        <v>37.192163589941956</v>
      </c>
    </row>
    <row r="35" spans="1:11" ht="15" customHeight="1">
      <c r="A35" s="151" t="s">
        <v>18</v>
      </c>
      <c r="B35" s="152"/>
      <c r="C35" s="90">
        <v>791588109</v>
      </c>
      <c r="D35" s="153"/>
      <c r="E35" s="29">
        <f t="shared" si="2"/>
        <v>89.14201252681431</v>
      </c>
      <c r="F35" s="154" t="s">
        <v>19</v>
      </c>
      <c r="G35" s="155"/>
      <c r="H35" s="156"/>
      <c r="I35" s="90">
        <v>251722299</v>
      </c>
      <c r="J35" s="91"/>
      <c r="K35" s="29">
        <f>IF(I$47&gt;0,(I35/I$47)*100,0)</f>
        <v>28.346853718006642</v>
      </c>
    </row>
    <row r="36" spans="1:11" ht="28.5" customHeight="1">
      <c r="A36" s="157" t="s">
        <v>63</v>
      </c>
      <c r="B36" s="158"/>
      <c r="C36" s="159">
        <v>20000000</v>
      </c>
      <c r="D36" s="160"/>
      <c r="E36" s="58">
        <f>IF(C$34&gt;0,(C36/C$34)*100,0)</f>
        <v>2.2522322281830616</v>
      </c>
      <c r="F36" s="161" t="s">
        <v>36</v>
      </c>
      <c r="G36" s="162"/>
      <c r="H36" s="163"/>
      <c r="I36" s="159">
        <v>78547050</v>
      </c>
      <c r="J36" s="164"/>
      <c r="K36" s="58">
        <f>IF(I$47&gt;0,(I36/I$47)*100,0)</f>
        <v>8.845309871935317</v>
      </c>
    </row>
    <row r="37" spans="1:11" ht="15" customHeight="1">
      <c r="A37" s="151" t="s">
        <v>64</v>
      </c>
      <c r="B37" s="152"/>
      <c r="C37" s="90">
        <v>5902597</v>
      </c>
      <c r="D37" s="114"/>
      <c r="E37" s="29">
        <f>IF(C$34&gt;0,(C37/C$34)*100,0)</f>
        <v>0.6647009596688327</v>
      </c>
      <c r="F37" s="154"/>
      <c r="G37" s="155"/>
      <c r="H37" s="156"/>
      <c r="I37" s="90"/>
      <c r="J37" s="91"/>
      <c r="K37" s="29"/>
    </row>
    <row r="38" spans="1:11" ht="15" customHeight="1">
      <c r="A38" s="151" t="s">
        <v>65</v>
      </c>
      <c r="B38" s="152"/>
      <c r="C38" s="90">
        <v>70517189</v>
      </c>
      <c r="D38" s="114"/>
      <c r="E38" s="29">
        <f>IF(C$34&gt;0,(C38/C$34)*100,0)</f>
        <v>7.941054285333802</v>
      </c>
      <c r="F38" s="29"/>
      <c r="G38" s="151"/>
      <c r="H38" s="152"/>
      <c r="I38" s="90"/>
      <c r="J38" s="91"/>
      <c r="K38" s="29"/>
    </row>
    <row r="39" spans="1:11" ht="15" customHeight="1">
      <c r="A39" s="151"/>
      <c r="B39" s="152"/>
      <c r="C39" s="90"/>
      <c r="D39" s="153"/>
      <c r="E39" s="29">
        <f>IF(C$34&gt;0,(C39/C$34)*100,0)</f>
        <v>0</v>
      </c>
      <c r="F39" s="29"/>
      <c r="G39" s="151"/>
      <c r="H39" s="152"/>
      <c r="I39" s="90"/>
      <c r="J39" s="91"/>
      <c r="K39" s="29"/>
    </row>
    <row r="40" spans="1:11" ht="15" customHeight="1">
      <c r="A40" s="30"/>
      <c r="B40" s="11"/>
      <c r="C40" s="69"/>
      <c r="D40" s="71"/>
      <c r="E40" s="29"/>
      <c r="F40" s="29"/>
      <c r="G40" s="30"/>
      <c r="H40" s="11"/>
      <c r="I40" s="69"/>
      <c r="J40" s="70"/>
      <c r="K40" s="29"/>
    </row>
    <row r="41" spans="1:11" ht="15" customHeight="1">
      <c r="A41" s="151"/>
      <c r="B41" s="152"/>
      <c r="C41" s="69"/>
      <c r="D41" s="72"/>
      <c r="E41" s="28">
        <f t="shared" si="2"/>
        <v>0</v>
      </c>
      <c r="F41" s="165" t="s">
        <v>20</v>
      </c>
      <c r="G41" s="166"/>
      <c r="H41" s="167"/>
      <c r="I41" s="127">
        <f>SUM(I42:I46)</f>
        <v>557738546</v>
      </c>
      <c r="J41" s="128"/>
      <c r="K41" s="28">
        <f>IF(I$47&gt;0,(I41/I$47)*100,0)</f>
        <v>62.80783641005805</v>
      </c>
    </row>
    <row r="42" spans="1:11" ht="15" customHeight="1">
      <c r="A42" s="151"/>
      <c r="B42" s="152"/>
      <c r="C42" s="69"/>
      <c r="D42" s="72"/>
      <c r="E42" s="29">
        <f t="shared" si="2"/>
        <v>0</v>
      </c>
      <c r="F42" s="154" t="s">
        <v>48</v>
      </c>
      <c r="G42" s="155"/>
      <c r="H42" s="156"/>
      <c r="I42" s="90">
        <v>557738546</v>
      </c>
      <c r="J42" s="91"/>
      <c r="K42" s="29">
        <f>IF(I$47&gt;0,(I42/I$47)*100,0)</f>
        <v>62.80783641005805</v>
      </c>
    </row>
    <row r="43" spans="1:11" ht="15" customHeight="1">
      <c r="A43" s="30"/>
      <c r="B43" s="11"/>
      <c r="C43" s="69"/>
      <c r="D43" s="72"/>
      <c r="E43" s="29"/>
      <c r="F43" s="154"/>
      <c r="G43" s="155"/>
      <c r="H43" s="156"/>
      <c r="I43" s="90"/>
      <c r="J43" s="91"/>
      <c r="K43" s="29"/>
    </row>
    <row r="44" spans="1:11" ht="15" customHeight="1">
      <c r="A44" s="30"/>
      <c r="B44" s="11"/>
      <c r="C44" s="69"/>
      <c r="D44" s="72"/>
      <c r="E44" s="29"/>
      <c r="F44" s="51"/>
      <c r="G44" s="52"/>
      <c r="H44" s="53"/>
      <c r="I44" s="69"/>
      <c r="J44" s="70"/>
      <c r="K44" s="29"/>
    </row>
    <row r="45" spans="1:11" ht="17.25" customHeight="1">
      <c r="A45" s="151"/>
      <c r="B45" s="152"/>
      <c r="C45" s="69"/>
      <c r="D45" s="72"/>
      <c r="E45" s="29">
        <f>IF(C$34&gt;0,(C45/C$34)*100,0)</f>
        <v>0</v>
      </c>
      <c r="F45" s="168"/>
      <c r="G45" s="169"/>
      <c r="H45" s="170"/>
      <c r="I45" s="90"/>
      <c r="J45" s="91"/>
      <c r="K45" s="29"/>
    </row>
    <row r="46" spans="1:11" ht="15.75" customHeight="1">
      <c r="A46" s="30"/>
      <c r="B46" s="11"/>
      <c r="C46" s="69"/>
      <c r="D46" s="72"/>
      <c r="E46" s="29"/>
      <c r="F46" s="154"/>
      <c r="G46" s="155"/>
      <c r="H46" s="156"/>
      <c r="I46" s="90"/>
      <c r="J46" s="91"/>
      <c r="K46" s="29"/>
    </row>
    <row r="47" spans="1:12" ht="15" customHeight="1" thickBot="1">
      <c r="A47" s="172" t="s">
        <v>21</v>
      </c>
      <c r="B47" s="173"/>
      <c r="C47" s="174">
        <f>SUM(C35:D46)</f>
        <v>888007895</v>
      </c>
      <c r="D47" s="175"/>
      <c r="E47" s="4">
        <f>IF(C$34&gt;0,(C47/C$34)*100,0)</f>
        <v>100</v>
      </c>
      <c r="F47" s="176" t="s">
        <v>46</v>
      </c>
      <c r="G47" s="172"/>
      <c r="H47" s="177"/>
      <c r="I47" s="131">
        <f>I34+I41</f>
        <v>888007895</v>
      </c>
      <c r="J47" s="132"/>
      <c r="K47" s="4">
        <f>IF(I$47&gt;0,(I47/I$47)*100,0)</f>
        <v>100</v>
      </c>
      <c r="L47" s="35"/>
    </row>
    <row r="48" spans="1:11" s="5" customFormat="1" ht="15" customHeight="1">
      <c r="A48" s="178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2:11" ht="16.5" customHeight="1">
      <c r="B49" s="171"/>
      <c r="C49" s="171"/>
      <c r="D49" s="171"/>
      <c r="E49" s="171"/>
      <c r="F49" s="171"/>
      <c r="G49" s="171"/>
      <c r="H49" s="171"/>
      <c r="I49" s="171"/>
      <c r="J49" s="171"/>
      <c r="K49" s="171"/>
    </row>
    <row r="50" spans="2:11" ht="16.5" customHeight="1">
      <c r="B50" s="171"/>
      <c r="C50" s="171"/>
      <c r="D50" s="171"/>
      <c r="E50" s="171"/>
      <c r="F50" s="171"/>
      <c r="G50" s="171"/>
      <c r="H50" s="171"/>
      <c r="I50" s="171"/>
      <c r="J50" s="171"/>
      <c r="K50" s="171"/>
    </row>
  </sheetData>
  <sheetProtection/>
  <mergeCells count="148">
    <mergeCell ref="B50:K50"/>
    <mergeCell ref="A47:B47"/>
    <mergeCell ref="C47:D47"/>
    <mergeCell ref="F47:H47"/>
    <mergeCell ref="I47:J47"/>
    <mergeCell ref="A48:K48"/>
    <mergeCell ref="B49:K49"/>
    <mergeCell ref="F43:H43"/>
    <mergeCell ref="I43:J43"/>
    <mergeCell ref="A45:B45"/>
    <mergeCell ref="F45:H45"/>
    <mergeCell ref="I45:J45"/>
    <mergeCell ref="F46:H46"/>
    <mergeCell ref="I46:J46"/>
    <mergeCell ref="A41:B41"/>
    <mergeCell ref="F41:H41"/>
    <mergeCell ref="I41:J41"/>
    <mergeCell ref="A42:B42"/>
    <mergeCell ref="F42:H42"/>
    <mergeCell ref="I42:J42"/>
    <mergeCell ref="A38:B38"/>
    <mergeCell ref="C38:D38"/>
    <mergeCell ref="G38:H38"/>
    <mergeCell ref="I38:J38"/>
    <mergeCell ref="A39:B39"/>
    <mergeCell ref="C39:D39"/>
    <mergeCell ref="G39:H39"/>
    <mergeCell ref="I39:J39"/>
    <mergeCell ref="A36:B36"/>
    <mergeCell ref="C36:D36"/>
    <mergeCell ref="F36:H36"/>
    <mergeCell ref="I36:J36"/>
    <mergeCell ref="A37:B37"/>
    <mergeCell ref="C37:D37"/>
    <mergeCell ref="F37:H37"/>
    <mergeCell ref="I37:J37"/>
    <mergeCell ref="A34:B34"/>
    <mergeCell ref="C34:D34"/>
    <mergeCell ref="F34:H34"/>
    <mergeCell ref="I34:J34"/>
    <mergeCell ref="A35:B35"/>
    <mergeCell ref="C35:D35"/>
    <mergeCell ref="F35:H35"/>
    <mergeCell ref="I35:J35"/>
    <mergeCell ref="B30:K30"/>
    <mergeCell ref="B31:K31"/>
    <mergeCell ref="C32:H32"/>
    <mergeCell ref="I32:K32"/>
    <mergeCell ref="A33:B33"/>
    <mergeCell ref="C33:D33"/>
    <mergeCell ref="F33:H33"/>
    <mergeCell ref="I33:J33"/>
    <mergeCell ref="A24:C24"/>
    <mergeCell ref="D24:E24"/>
    <mergeCell ref="F24:G24"/>
    <mergeCell ref="H24:I24"/>
    <mergeCell ref="J24:K24"/>
    <mergeCell ref="A25:K25"/>
    <mergeCell ref="A22:C22"/>
    <mergeCell ref="D22:E22"/>
    <mergeCell ref="F22:G22"/>
    <mergeCell ref="H22:I22"/>
    <mergeCell ref="J22:K22"/>
    <mergeCell ref="A23:C23"/>
    <mergeCell ref="D23:E23"/>
    <mergeCell ref="F23:G23"/>
    <mergeCell ref="H23:I23"/>
    <mergeCell ref="J23:K23"/>
    <mergeCell ref="B20:C20"/>
    <mergeCell ref="D20:E20"/>
    <mergeCell ref="F20:G20"/>
    <mergeCell ref="H20:I20"/>
    <mergeCell ref="J20:K20"/>
    <mergeCell ref="D21:E21"/>
    <mergeCell ref="F21:G21"/>
    <mergeCell ref="H21:I21"/>
    <mergeCell ref="J21:K21"/>
    <mergeCell ref="D18:E18"/>
    <mergeCell ref="F18:G18"/>
    <mergeCell ref="H18:I18"/>
    <mergeCell ref="J18:K18"/>
    <mergeCell ref="A19:C19"/>
    <mergeCell ref="D19:E19"/>
    <mergeCell ref="F19:G19"/>
    <mergeCell ref="H19:I19"/>
    <mergeCell ref="J19:K19"/>
    <mergeCell ref="A15:C15"/>
    <mergeCell ref="D15:E15"/>
    <mergeCell ref="F15:G15"/>
    <mergeCell ref="H15:I15"/>
    <mergeCell ref="J15:K15"/>
    <mergeCell ref="B17:C17"/>
    <mergeCell ref="D17:E17"/>
    <mergeCell ref="F17:G17"/>
    <mergeCell ref="H17:I17"/>
    <mergeCell ref="J17:K17"/>
    <mergeCell ref="D13:E13"/>
    <mergeCell ref="F13:G13"/>
    <mergeCell ref="H13:I13"/>
    <mergeCell ref="J13:K13"/>
    <mergeCell ref="D14:E14"/>
    <mergeCell ref="F14:G14"/>
    <mergeCell ref="H14:I14"/>
    <mergeCell ref="J14:K14"/>
    <mergeCell ref="D11:E11"/>
    <mergeCell ref="F11:G11"/>
    <mergeCell ref="H11:I11"/>
    <mergeCell ref="J11:K11"/>
    <mergeCell ref="D12:E12"/>
    <mergeCell ref="F12:G12"/>
    <mergeCell ref="H12:I12"/>
    <mergeCell ref="J12:K12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7:C7"/>
    <mergeCell ref="D7:E7"/>
    <mergeCell ref="F7:G7"/>
    <mergeCell ref="H7:I7"/>
    <mergeCell ref="J7:K7"/>
    <mergeCell ref="D8:E8"/>
    <mergeCell ref="F8:G8"/>
    <mergeCell ref="H8:I8"/>
    <mergeCell ref="J8:K8"/>
    <mergeCell ref="H4:K4"/>
    <mergeCell ref="H5:I5"/>
    <mergeCell ref="J5:K5"/>
    <mergeCell ref="A6:C6"/>
    <mergeCell ref="D6:E6"/>
    <mergeCell ref="F6:G6"/>
    <mergeCell ref="H6:I6"/>
    <mergeCell ref="J6:K6"/>
    <mergeCell ref="F16:G16"/>
    <mergeCell ref="H16:I16"/>
    <mergeCell ref="J16:K16"/>
    <mergeCell ref="B1:K1"/>
    <mergeCell ref="B2:K2"/>
    <mergeCell ref="C3:H3"/>
    <mergeCell ref="I3:K3"/>
    <mergeCell ref="A4:C5"/>
    <mergeCell ref="D4:E5"/>
    <mergeCell ref="F4:G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王清香</dc:creator>
  <cp:keywords/>
  <dc:description/>
  <cp:lastModifiedBy>張浚仰</cp:lastModifiedBy>
  <cp:lastPrinted>2021-04-01T03:10:55Z</cp:lastPrinted>
  <dcterms:created xsi:type="dcterms:W3CDTF">2011-04-19T02:39:36Z</dcterms:created>
  <dcterms:modified xsi:type="dcterms:W3CDTF">2021-04-01T05:35:52Z</dcterms:modified>
  <cp:category/>
  <cp:version/>
  <cp:contentType/>
  <cp:contentStatus/>
</cp:coreProperties>
</file>