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calcMode="manual" fullCalcOnLoad="1"/>
</workbook>
</file>

<file path=xl/sharedStrings.xml><?xml version="1.0" encoding="utf-8"?>
<sst xmlns="http://schemas.openxmlformats.org/spreadsheetml/2006/main" count="80" uniqueCount="59">
  <si>
    <t>莊守耕公益基金收支餘絀表</t>
  </si>
  <si>
    <t>科目</t>
  </si>
  <si>
    <t>本年度預算數</t>
  </si>
  <si>
    <t>本年度決算數</t>
  </si>
  <si>
    <t>比較增減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</si>
  <si>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</si>
  <si>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</si>
  <si>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</si>
  <si>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</si>
  <si>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</si>
  <si>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</si>
  <si>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</si>
  <si>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</si>
  <si>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莊守耕公益基金餘絀撥補表</t>
  </si>
  <si>
    <t>項目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</si>
  <si>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</si>
  <si>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</si>
  <si>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</si>
  <si>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</si>
  <si>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</si>
  <si>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</si>
  <si>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</si>
  <si>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</si>
  <si>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</si>
  <si>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</si>
  <si>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莊守耕公益基金現金流量表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</si>
  <si>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</si>
  <si>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</si>
  <si>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</si>
  <si>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</si>
  <si>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</si>
  <si>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</si>
  <si>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</si>
  <si>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</si>
  <si>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</si>
  <si>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</si>
  <si>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</si>
  <si>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</si>
  <si>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t xml:space="preserve">   業務活動之淨現金流入（流出）</t>
  </si>
  <si>
    <t>現金及約當現金之淨增（淨減）</t>
  </si>
  <si>
    <t>期初現金及約當現金</t>
  </si>
  <si>
    <t>期末現金及約當現金</t>
  </si>
  <si>
    <t>莊守耕公益基金平衡表</t>
  </si>
  <si>
    <t>科　　　　目</t>
  </si>
  <si>
    <t>金　　　　額</t>
  </si>
  <si>
    <t>科     　　目</t>
  </si>
  <si>
    <t>資                 產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</si>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</sst>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&quot;- &quot;#,##0_);_(* &quot;&quot;_);_(@_)"/>
    <numFmt numFmtId="177" formatCode="_(* #,##0.00_);_(&quot;- &quot;#,##0.00_);_(* &quot;&quot;_);_(@_)"/>
    <numFmt numFmtId="178" formatCode="_(* #,##0.00_);_(&quot;  &quot;* #,##0.00_);_(* &quot;&quot;_);_(@_)"/>
    <numFmt numFmtId="179" formatCode="_-* #,##0.00_-;\-* #,##0.00_-;_-* \-??_-;_-@_-"/>
  </numFmts>
  <fonts count="55">
    <font>
      <sz val="12"/>
      <name val="標楷體"/>
      <family val="4"/>
    </font>
    <font>
      <sz val="10"/>
      <name val="Arial"/>
      <family val="2"/>
    </font>
    <font>
      <b/>
      <sz val="15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細明體"/>
      <family val="3"/>
    </font>
    <font>
      <b/>
      <sz val="10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ill="0" applyBorder="0" applyAlignment="0" applyProtection="0"/>
    <xf numFmtId="0" fontId="4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" fillId="0" borderId="6" applyNumberFormat="0" applyFill="0" applyProtection="0">
      <alignment vertical="center"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50" fillId="30" borderId="2" applyNumberFormat="0" applyAlignment="0" applyProtection="0"/>
    <xf numFmtId="0" fontId="51" fillId="22" borderId="9" applyNumberFormat="0" applyAlignment="0" applyProtection="0"/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177" fontId="10" fillId="0" borderId="14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14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2" fillId="0" borderId="15" xfId="0" applyFont="1" applyBorder="1" applyAlignment="1" applyProtection="1">
      <alignment horizontal="left" vertical="center"/>
      <protection locked="0"/>
    </xf>
    <xf numFmtId="176" fontId="13" fillId="0" borderId="16" xfId="0" applyNumberFormat="1" applyFont="1" applyBorder="1" applyAlignment="1" applyProtection="1">
      <alignment horizontal="left" vertical="center"/>
      <protection locked="0"/>
    </xf>
    <xf numFmtId="177" fontId="13" fillId="0" borderId="16" xfId="0" applyNumberFormat="1" applyFont="1" applyBorder="1" applyAlignment="1" applyProtection="1">
      <alignment horizontal="center" vertical="center"/>
      <protection/>
    </xf>
    <xf numFmtId="176" fontId="13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/>
    </xf>
    <xf numFmtId="178" fontId="13" fillId="0" borderId="17" xfId="0" applyNumberFormat="1" applyFont="1" applyBorder="1" applyAlignment="1" applyProtection="1">
      <alignment horizontal="right" vertical="center" readingOrder="2"/>
      <protection/>
    </xf>
    <xf numFmtId="0" fontId="9" fillId="0" borderId="15" xfId="0" applyFont="1" applyBorder="1" applyAlignment="1" applyProtection="1">
      <alignment horizontal="left"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177" fontId="10" fillId="0" borderId="16" xfId="0" applyNumberFormat="1" applyFont="1" applyBorder="1" applyAlignment="1" applyProtection="1">
      <alignment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8" fontId="10" fillId="0" borderId="17" xfId="0" applyNumberFormat="1" applyFont="1" applyBorder="1" applyAlignment="1" applyProtection="1">
      <alignment vertical="center" readingOrder="2"/>
      <protection/>
    </xf>
    <xf numFmtId="179" fontId="4" fillId="0" borderId="0" xfId="0" applyNumberFormat="1" applyFont="1" applyAlignment="1">
      <alignment vertical="center"/>
    </xf>
    <xf numFmtId="176" fontId="14" fillId="0" borderId="18" xfId="0" applyNumberFormat="1" applyFont="1" applyBorder="1" applyAlignment="1" applyProtection="1">
      <alignment vertical="center"/>
      <protection/>
    </xf>
    <xf numFmtId="177" fontId="14" fillId="0" borderId="18" xfId="0" applyNumberFormat="1" applyFont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9" xfId="0" applyNumberFormat="1" applyFont="1" applyBorder="1" applyAlignment="1" applyProtection="1">
      <alignment vertical="center" readingOrder="2"/>
      <protection/>
    </xf>
    <xf numFmtId="0" fontId="12" fillId="0" borderId="0" xfId="0" applyFont="1" applyAlignment="1">
      <alignment vertical="center"/>
    </xf>
    <xf numFmtId="0" fontId="15" fillId="0" borderId="2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77" fontId="13" fillId="0" borderId="16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176" fontId="14" fillId="0" borderId="16" xfId="0" applyNumberFormat="1" applyFont="1" applyBorder="1" applyAlignment="1" applyProtection="1">
      <alignment vertical="center"/>
      <protection/>
    </xf>
    <xf numFmtId="177" fontId="14" fillId="0" borderId="16" xfId="0" applyNumberFormat="1" applyFont="1" applyBorder="1" applyAlignment="1" applyProtection="1">
      <alignment vertical="center"/>
      <protection/>
    </xf>
    <xf numFmtId="178" fontId="14" fillId="0" borderId="17" xfId="0" applyNumberFormat="1" applyFont="1" applyBorder="1" applyAlignment="1" applyProtection="1">
      <alignment vertical="center" readingOrder="2"/>
      <protection/>
    </xf>
    <xf numFmtId="0" fontId="16" fillId="0" borderId="0" xfId="0" applyFont="1" applyBorder="1" applyAlignment="1" applyProtection="1">
      <alignment horizontal="left" vertical="center"/>
      <protection/>
    </xf>
    <xf numFmtId="177" fontId="4" fillId="0" borderId="0" xfId="0" applyNumberFormat="1" applyFont="1" applyAlignment="1">
      <alignment vertical="center"/>
    </xf>
    <xf numFmtId="0" fontId="16" fillId="0" borderId="15" xfId="0" applyFont="1" applyBorder="1" applyAlignment="1" applyProtection="1">
      <alignment horizontal="left" vertical="center"/>
      <protection/>
    </xf>
    <xf numFmtId="177" fontId="14" fillId="0" borderId="17" xfId="0" applyNumberFormat="1" applyFont="1" applyBorder="1" applyAlignment="1" applyProtection="1">
      <alignment horizontal="right" vertical="center"/>
      <protection/>
    </xf>
    <xf numFmtId="177" fontId="14" fillId="0" borderId="15" xfId="0" applyNumberFormat="1" applyFont="1" applyBorder="1" applyAlignment="1" applyProtection="1">
      <alignment horizontal="right" vertical="center"/>
      <protection/>
    </xf>
    <xf numFmtId="178" fontId="14" fillId="0" borderId="17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177" fontId="14" fillId="0" borderId="19" xfId="0" applyNumberFormat="1" applyFont="1" applyBorder="1" applyAlignment="1" applyProtection="1">
      <alignment horizontal="right" vertical="center"/>
      <protection/>
    </xf>
    <xf numFmtId="177" fontId="14" fillId="0" borderId="22" xfId="0" applyNumberFormat="1" applyFont="1" applyBorder="1" applyAlignment="1" applyProtection="1">
      <alignment horizontal="right" vertical="center"/>
      <protection/>
    </xf>
    <xf numFmtId="178" fontId="14" fillId="0" borderId="19" xfId="0" applyNumberFormat="1" applyFont="1" applyBorder="1" applyAlignment="1" applyProtection="1">
      <alignment horizontal="right" vertical="center"/>
      <protection/>
    </xf>
    <xf numFmtId="178" fontId="14" fillId="0" borderId="21" xfId="0" applyNumberFormat="1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176" fontId="15" fillId="0" borderId="17" xfId="0" applyNumberFormat="1" applyFont="1" applyBorder="1" applyAlignment="1" applyProtection="1">
      <alignment horizontal="right" vertical="center"/>
      <protection locked="0"/>
    </xf>
    <xf numFmtId="177" fontId="13" fillId="0" borderId="1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6" fontId="15" fillId="0" borderId="15" xfId="0" applyNumberFormat="1" applyFont="1" applyBorder="1" applyAlignment="1" applyProtection="1">
      <alignment horizontal="right" vertical="center"/>
      <protection locked="0"/>
    </xf>
    <xf numFmtId="177" fontId="15" fillId="0" borderId="15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15" fillId="0" borderId="20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176" fontId="10" fillId="0" borderId="18" xfId="0" applyNumberFormat="1" applyFont="1" applyBorder="1" applyAlignment="1" applyProtection="1">
      <alignment horizontal="right" vertical="center"/>
      <protection/>
    </xf>
    <xf numFmtId="177" fontId="10" fillId="0" borderId="18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distributed" vertical="center" indent="1"/>
      <protection/>
    </xf>
    <xf numFmtId="176" fontId="10" fillId="0" borderId="19" xfId="0" applyNumberFormat="1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/>
    </xf>
    <xf numFmtId="176" fontId="15" fillId="0" borderId="17" xfId="0" applyNumberFormat="1" applyFont="1" applyBorder="1" applyAlignment="1" applyProtection="1">
      <alignment horizontal="right" vertical="center"/>
      <protection locked="0"/>
    </xf>
    <xf numFmtId="176" fontId="13" fillId="0" borderId="17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distributed" vertical="center" indent="1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0" fontId="20" fillId="0" borderId="24" xfId="0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8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0" fontId="18" fillId="0" borderId="15" xfId="0" applyFont="1" applyBorder="1" applyAlignment="1" applyProtection="1">
      <alignment horizontal="left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178" fontId="13" fillId="0" borderId="17" xfId="0" applyNumberFormat="1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distributed" vertical="center" wrapText="1" indent="1"/>
      <protection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9">
      <selection activeCell="L35" sqref="L35"/>
    </sheetView>
  </sheetViews>
  <sheetFormatPr defaultColWidth="9.00390625" defaultRowHeight="15.75" customHeight="1"/>
  <cols>
    <col min="1" max="1" width="1.4921875" style="1" customWidth="1"/>
    <col min="2" max="2" width="20.75390625" style="1" customWidth="1"/>
    <col min="3" max="3" width="14.625" style="1" customWidth="1"/>
    <col min="4" max="4" width="7.25390625" style="1" customWidth="1"/>
    <col min="5" max="5" width="14.625" style="1" customWidth="1"/>
    <col min="6" max="6" width="7.25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customHeight="1" thickBot="1">
      <c r="B3" s="2"/>
      <c r="C3" s="73" t="s">
        <v>55</v>
      </c>
      <c r="D3" s="73"/>
      <c r="E3" s="73"/>
      <c r="F3" s="73"/>
      <c r="G3" s="73"/>
      <c r="H3" s="73"/>
    </row>
    <row r="4" spans="1:8" ht="18.75" customHeight="1" thickBot="1">
      <c r="A4" s="68" t="s">
        <v>1</v>
      </c>
      <c r="B4" s="68"/>
      <c r="C4" s="69" t="s">
        <v>2</v>
      </c>
      <c r="D4" s="69"/>
      <c r="E4" s="69" t="s">
        <v>3</v>
      </c>
      <c r="F4" s="69"/>
      <c r="G4" s="70" t="s">
        <v>4</v>
      </c>
      <c r="H4" s="70"/>
    </row>
    <row r="5" spans="1:8" ht="18.75" customHeight="1">
      <c r="A5" s="68"/>
      <c r="B5" s="68"/>
      <c r="C5" s="3" t="s">
        <v>5</v>
      </c>
      <c r="D5" s="4" t="s">
        <v>6</v>
      </c>
      <c r="E5" s="3" t="s">
        <v>5</v>
      </c>
      <c r="F5" s="4" t="s">
        <v>6</v>
      </c>
      <c r="G5" s="3" t="s">
        <v>5</v>
      </c>
      <c r="H5" s="5" t="s">
        <v>6</v>
      </c>
    </row>
    <row r="6" spans="1:8" ht="17.25" customHeight="1">
      <c r="A6" s="65" t="s">
        <v>7</v>
      </c>
      <c r="B6" s="65"/>
      <c r="C6" s="6">
        <f>SUM(C7:C8)</f>
        <v>15000</v>
      </c>
      <c r="D6" s="7">
        <f>C6/$C$6*100</f>
        <v>100</v>
      </c>
      <c r="E6" s="6">
        <f>SUM(E7:E8)</f>
        <v>18816</v>
      </c>
      <c r="F6" s="7">
        <f aca="true" t="shared" si="0" ref="F6:F11">E6/$E$6*100</f>
        <v>100</v>
      </c>
      <c r="G6" s="8">
        <f aca="true" t="shared" si="1" ref="G6:G11">E6-C6</f>
        <v>3816</v>
      </c>
      <c r="H6" s="9">
        <f>ABS(G6/C6)*100</f>
        <v>25.44</v>
      </c>
    </row>
    <row r="7" spans="1:8" ht="17.25" customHeight="1">
      <c r="A7" s="10"/>
      <c r="B7" s="11" t="s">
        <v>8</v>
      </c>
      <c r="C7" s="12">
        <v>15000</v>
      </c>
      <c r="D7" s="13">
        <f>C7/$C$6*100</f>
        <v>100</v>
      </c>
      <c r="E7" s="14">
        <v>16316</v>
      </c>
      <c r="F7" s="13">
        <f t="shared" si="0"/>
        <v>86.71343537414967</v>
      </c>
      <c r="G7" s="15">
        <f t="shared" si="1"/>
        <v>1316</v>
      </c>
      <c r="H7" s="16">
        <f>ABS(G7/C7)*100</f>
        <v>8.773333333333333</v>
      </c>
    </row>
    <row r="8" spans="1:8" ht="17.25" customHeight="1">
      <c r="A8" s="10"/>
      <c r="B8" s="11" t="s">
        <v>9</v>
      </c>
      <c r="C8" s="12"/>
      <c r="D8" s="13"/>
      <c r="E8" s="14">
        <v>2500</v>
      </c>
      <c r="F8" s="13">
        <f t="shared" si="0"/>
        <v>13.286564625850339</v>
      </c>
      <c r="G8" s="15">
        <f t="shared" si="1"/>
        <v>2500</v>
      </c>
      <c r="H8" s="16"/>
    </row>
    <row r="9" spans="1:8" ht="17.25" customHeight="1">
      <c r="A9" s="66" t="s">
        <v>10</v>
      </c>
      <c r="B9" s="66"/>
      <c r="C9" s="18">
        <f>C10</f>
        <v>35000</v>
      </c>
      <c r="D9" s="19">
        <f>C9/$C$6*100</f>
        <v>233.33333333333334</v>
      </c>
      <c r="E9" s="18">
        <f>E10</f>
        <v>35000</v>
      </c>
      <c r="F9" s="19">
        <f t="shared" si="0"/>
        <v>186.01190476190476</v>
      </c>
      <c r="G9" s="20">
        <f t="shared" si="1"/>
        <v>0</v>
      </c>
      <c r="H9" s="21">
        <f>ABS(G9/C9)*100</f>
        <v>0</v>
      </c>
    </row>
    <row r="10" spans="1:8" ht="17.25" customHeight="1">
      <c r="A10" s="10"/>
      <c r="B10" s="11" t="s">
        <v>11</v>
      </c>
      <c r="C10" s="12">
        <v>35000</v>
      </c>
      <c r="D10" s="13">
        <f>C10/$C$6*100</f>
        <v>233.33333333333334</v>
      </c>
      <c r="E10" s="14">
        <v>35000</v>
      </c>
      <c r="F10" s="13">
        <f t="shared" si="0"/>
        <v>186.01190476190476</v>
      </c>
      <c r="G10" s="15">
        <f t="shared" si="1"/>
        <v>0</v>
      </c>
      <c r="H10" s="16">
        <f>ABS(G10/C10)*100</f>
        <v>0</v>
      </c>
    </row>
    <row r="11" spans="1:9" ht="17.25" customHeight="1">
      <c r="A11" s="66" t="s">
        <v>12</v>
      </c>
      <c r="B11" s="66"/>
      <c r="C11" s="18">
        <f>C6-C9</f>
        <v>-20000</v>
      </c>
      <c r="D11" s="19">
        <f>C11/$C$6*100</f>
        <v>-133.33333333333331</v>
      </c>
      <c r="E11" s="18">
        <f>E6-E9</f>
        <v>-16184</v>
      </c>
      <c r="F11" s="19">
        <f t="shared" si="0"/>
        <v>-86.01190476190477</v>
      </c>
      <c r="G11" s="18">
        <f t="shared" si="1"/>
        <v>3816</v>
      </c>
      <c r="H11" s="21">
        <f>ABS(G11/C11)*100</f>
        <v>19.08</v>
      </c>
      <c r="I11" s="22"/>
    </row>
    <row r="12" spans="1:8" ht="17.25" customHeight="1">
      <c r="A12" s="10"/>
      <c r="B12" s="11"/>
      <c r="C12" s="12"/>
      <c r="D12" s="13">
        <v>0</v>
      </c>
      <c r="E12" s="14"/>
      <c r="F12" s="13">
        <v>0</v>
      </c>
      <c r="G12" s="15">
        <v>0</v>
      </c>
      <c r="H12" s="16">
        <v>0</v>
      </c>
    </row>
    <row r="13" spans="1:8" ht="17.25" customHeight="1">
      <c r="A13" s="10"/>
      <c r="B13" s="11"/>
      <c r="C13" s="12"/>
      <c r="D13" s="13">
        <v>0</v>
      </c>
      <c r="E13" s="14"/>
      <c r="F13" s="13">
        <v>0</v>
      </c>
      <c r="G13" s="15">
        <v>0</v>
      </c>
      <c r="H13" s="16">
        <v>0</v>
      </c>
    </row>
    <row r="14" spans="1:8" ht="17.25" customHeight="1">
      <c r="A14" s="10"/>
      <c r="B14" s="11"/>
      <c r="C14" s="12"/>
      <c r="D14" s="13">
        <v>0</v>
      </c>
      <c r="E14" s="14"/>
      <c r="F14" s="13">
        <v>0</v>
      </c>
      <c r="G14" s="15">
        <v>0</v>
      </c>
      <c r="H14" s="16">
        <v>0</v>
      </c>
    </row>
    <row r="15" spans="1:8" ht="17.25" customHeight="1">
      <c r="A15" s="10"/>
      <c r="B15" s="11"/>
      <c r="C15" s="12"/>
      <c r="D15" s="13">
        <v>0</v>
      </c>
      <c r="E15" s="14"/>
      <c r="F15" s="13">
        <v>0</v>
      </c>
      <c r="G15" s="15">
        <v>0</v>
      </c>
      <c r="H15" s="16">
        <v>0</v>
      </c>
    </row>
    <row r="16" spans="1:8" ht="17.25" customHeight="1">
      <c r="A16" s="10"/>
      <c r="B16" s="11"/>
      <c r="C16" s="12"/>
      <c r="D16" s="13">
        <v>0</v>
      </c>
      <c r="E16" s="14"/>
      <c r="F16" s="13">
        <v>0</v>
      </c>
      <c r="G16" s="15">
        <v>0</v>
      </c>
      <c r="H16" s="16">
        <v>0</v>
      </c>
    </row>
    <row r="17" spans="1:8" ht="17.25" customHeight="1">
      <c r="A17" s="10"/>
      <c r="B17" s="11"/>
      <c r="C17" s="12"/>
      <c r="D17" s="13">
        <v>0</v>
      </c>
      <c r="E17" s="14"/>
      <c r="F17" s="13">
        <v>0</v>
      </c>
      <c r="G17" s="15">
        <v>0</v>
      </c>
      <c r="H17" s="16">
        <v>0</v>
      </c>
    </row>
    <row r="18" spans="1:8" ht="17.25" customHeight="1">
      <c r="A18" s="10"/>
      <c r="B18" s="11"/>
      <c r="C18" s="12"/>
      <c r="D18" s="13"/>
      <c r="E18" s="14"/>
      <c r="F18" s="13"/>
      <c r="G18" s="15"/>
      <c r="H18" s="16"/>
    </row>
    <row r="19" spans="1:8" ht="17.25" customHeight="1">
      <c r="A19" s="10"/>
      <c r="B19" s="11"/>
      <c r="C19" s="12"/>
      <c r="D19" s="13"/>
      <c r="E19" s="14"/>
      <c r="F19" s="13"/>
      <c r="G19" s="15"/>
      <c r="H19" s="16"/>
    </row>
    <row r="20" spans="1:8" ht="17.25" customHeight="1">
      <c r="A20" s="67"/>
      <c r="B20" s="67"/>
      <c r="C20" s="23"/>
      <c r="D20" s="24"/>
      <c r="E20" s="23"/>
      <c r="F20" s="24"/>
      <c r="G20" s="25"/>
      <c r="H20" s="26"/>
    </row>
    <row r="21" spans="1:8" ht="16.5" customHeight="1">
      <c r="A21" s="27"/>
      <c r="B21" s="28"/>
      <c r="C21" s="28"/>
      <c r="D21" s="28"/>
      <c r="E21" s="28"/>
      <c r="F21" s="28"/>
      <c r="G21" s="28"/>
      <c r="H21" s="28"/>
    </row>
    <row r="22" spans="2:8" ht="16.5" customHeight="1">
      <c r="B22" s="71"/>
      <c r="C22" s="71"/>
      <c r="D22" s="71"/>
      <c r="E22" s="71"/>
      <c r="F22" s="71"/>
      <c r="G22" s="71"/>
      <c r="H22" s="71"/>
    </row>
    <row r="23" ht="16.5" customHeight="1"/>
    <row r="24" ht="16.5" customHeight="1"/>
    <row r="25" spans="1:8" ht="27" customHeight="1">
      <c r="A25" s="72" t="s">
        <v>13</v>
      </c>
      <c r="B25" s="72"/>
      <c r="C25" s="72"/>
      <c r="D25" s="72"/>
      <c r="E25" s="72"/>
      <c r="F25" s="72"/>
      <c r="G25" s="72"/>
      <c r="H25" s="72"/>
    </row>
    <row r="26" spans="2:8" ht="17.25" customHeight="1">
      <c r="B26" s="74"/>
      <c r="C26" s="74"/>
      <c r="D26" s="74"/>
      <c r="E26" s="74"/>
      <c r="F26" s="74"/>
      <c r="G26" s="74"/>
      <c r="H26" s="74"/>
    </row>
    <row r="27" spans="2:8" ht="20.25" customHeight="1" thickBot="1">
      <c r="B27" s="2"/>
      <c r="C27" s="73" t="s">
        <v>56</v>
      </c>
      <c r="D27" s="73"/>
      <c r="E27" s="73"/>
      <c r="F27" s="73"/>
      <c r="G27" s="73"/>
      <c r="H27" s="73"/>
    </row>
    <row r="28" spans="1:8" ht="18.75" customHeight="1" thickBot="1">
      <c r="A28" s="68" t="s">
        <v>14</v>
      </c>
      <c r="B28" s="68"/>
      <c r="C28" s="69" t="s">
        <v>2</v>
      </c>
      <c r="D28" s="69"/>
      <c r="E28" s="69" t="s">
        <v>3</v>
      </c>
      <c r="F28" s="69"/>
      <c r="G28" s="70" t="s">
        <v>4</v>
      </c>
      <c r="H28" s="70"/>
    </row>
    <row r="29" spans="1:8" ht="18.75" customHeight="1">
      <c r="A29" s="68"/>
      <c r="B29" s="68"/>
      <c r="C29" s="3" t="s">
        <v>5</v>
      </c>
      <c r="D29" s="4" t="s">
        <v>6</v>
      </c>
      <c r="E29" s="3" t="s">
        <v>5</v>
      </c>
      <c r="F29" s="4" t="s">
        <v>6</v>
      </c>
      <c r="G29" s="3" t="s">
        <v>5</v>
      </c>
      <c r="H29" s="5" t="s">
        <v>6</v>
      </c>
    </row>
    <row r="30" spans="1:9" ht="17.25" customHeight="1">
      <c r="A30" s="65" t="s">
        <v>15</v>
      </c>
      <c r="B30" s="65"/>
      <c r="C30" s="6">
        <f>C31</f>
        <v>67000</v>
      </c>
      <c r="D30" s="7">
        <f>C30/$C$30*100</f>
        <v>100</v>
      </c>
      <c r="E30" s="6">
        <f>E31</f>
        <v>56929</v>
      </c>
      <c r="F30" s="7">
        <f>E30/$E$30*100</f>
        <v>100</v>
      </c>
      <c r="G30" s="6">
        <f>E30-C30</f>
        <v>-10071</v>
      </c>
      <c r="H30" s="9">
        <f>ABS(G30/C30*100)</f>
        <v>15.03134328358209</v>
      </c>
      <c r="I30" s="22"/>
    </row>
    <row r="31" spans="1:9" ht="17.25" customHeight="1">
      <c r="A31" s="31"/>
      <c r="B31" s="11" t="s">
        <v>16</v>
      </c>
      <c r="C31" s="12">
        <v>67000</v>
      </c>
      <c r="D31" s="13">
        <f>C31/$C$30*100</f>
        <v>100</v>
      </c>
      <c r="E31" s="12">
        <v>56929</v>
      </c>
      <c r="F31" s="13">
        <f>E31/$E$30*100</f>
        <v>100</v>
      </c>
      <c r="G31" s="15">
        <f>E31-C31</f>
        <v>-10071</v>
      </c>
      <c r="H31" s="16">
        <f aca="true" t="shared" si="2" ref="H31:H38">ABS(G31/C31*100)</f>
        <v>15.03134328358209</v>
      </c>
      <c r="I31" s="22"/>
    </row>
    <row r="32" spans="1:9" ht="17.25" customHeight="1">
      <c r="A32" s="29" t="s">
        <v>17</v>
      </c>
      <c r="B32" s="17"/>
      <c r="C32" s="18">
        <f>C33</f>
        <v>20000</v>
      </c>
      <c r="D32" s="19">
        <f>C32/$C$30*100</f>
        <v>29.850746268656714</v>
      </c>
      <c r="E32" s="18">
        <f>E33</f>
        <v>16184</v>
      </c>
      <c r="F32" s="19">
        <f>E32/$E$30*100</f>
        <v>28.42839326178222</v>
      </c>
      <c r="G32" s="18">
        <f>E32-C32</f>
        <v>-3816</v>
      </c>
      <c r="H32" s="21">
        <f t="shared" si="2"/>
        <v>19.08</v>
      </c>
      <c r="I32" s="22"/>
    </row>
    <row r="33" spans="1:9" ht="17.25" customHeight="1">
      <c r="A33" s="32"/>
      <c r="B33" s="11" t="s">
        <v>18</v>
      </c>
      <c r="C33" s="12">
        <v>20000</v>
      </c>
      <c r="D33" s="19">
        <f>C33/$C$30*100</f>
        <v>29.850746268656714</v>
      </c>
      <c r="E33" s="12">
        <v>16184</v>
      </c>
      <c r="F33" s="13">
        <f>E33/$E$30*100</f>
        <v>28.42839326178222</v>
      </c>
      <c r="G33" s="15">
        <f>E33-C33</f>
        <v>-3816</v>
      </c>
      <c r="H33" s="16">
        <f t="shared" si="2"/>
        <v>19.08</v>
      </c>
      <c r="I33" s="22"/>
    </row>
    <row r="34" spans="1:9" ht="17.25" customHeight="1">
      <c r="A34" s="113" t="s">
        <v>19</v>
      </c>
      <c r="B34" s="66"/>
      <c r="C34" s="18">
        <f>C30-C32</f>
        <v>47000</v>
      </c>
      <c r="D34" s="19">
        <f>C34/$C$30*100</f>
        <v>70.1492537313433</v>
      </c>
      <c r="E34" s="18">
        <f>E30-E32</f>
        <v>40745</v>
      </c>
      <c r="F34" s="19">
        <f>E34/$E$30*100</f>
        <v>71.57160673821778</v>
      </c>
      <c r="G34" s="18">
        <f>E34-C34</f>
        <v>-6255</v>
      </c>
      <c r="H34" s="21">
        <f t="shared" si="2"/>
        <v>13.308510638297872</v>
      </c>
      <c r="I34" s="22"/>
    </row>
    <row r="35" spans="1:9" ht="17.25" customHeight="1">
      <c r="A35" s="113" t="s">
        <v>20</v>
      </c>
      <c r="B35" s="66"/>
      <c r="C35" s="18">
        <v>20000</v>
      </c>
      <c r="D35" s="19">
        <f>C35/$C$35*100</f>
        <v>100</v>
      </c>
      <c r="E35" s="18">
        <v>16184</v>
      </c>
      <c r="F35" s="19">
        <f>E35/$E$35*100</f>
        <v>100</v>
      </c>
      <c r="G35" s="18">
        <f>E35-C35</f>
        <v>-3816</v>
      </c>
      <c r="H35" s="21">
        <f t="shared" si="2"/>
        <v>19.08</v>
      </c>
      <c r="I35" s="22"/>
    </row>
    <row r="36" spans="1:9" ht="17.25" customHeight="1">
      <c r="A36" s="33"/>
      <c r="B36" s="11" t="s">
        <v>21</v>
      </c>
      <c r="C36" s="34">
        <v>20000</v>
      </c>
      <c r="D36" s="30">
        <f>C36/$C$35*100</f>
        <v>100</v>
      </c>
      <c r="E36" s="34">
        <v>16184</v>
      </c>
      <c r="F36" s="30">
        <f>E36/$E$35*100</f>
        <v>100</v>
      </c>
      <c r="G36" s="15">
        <f>E36-C36</f>
        <v>-3816</v>
      </c>
      <c r="H36" s="16">
        <f t="shared" si="2"/>
        <v>19.08</v>
      </c>
      <c r="I36" s="22"/>
    </row>
    <row r="37" spans="1:9" ht="17.25" customHeight="1">
      <c r="A37" s="113" t="s">
        <v>22</v>
      </c>
      <c r="B37" s="66"/>
      <c r="C37" s="18">
        <v>20000</v>
      </c>
      <c r="D37" s="19">
        <f>C37/$C$35*100</f>
        <v>100</v>
      </c>
      <c r="E37" s="18">
        <v>16184</v>
      </c>
      <c r="F37" s="19">
        <f>E37/$E$35*100</f>
        <v>100</v>
      </c>
      <c r="G37" s="18">
        <f>E37-C37</f>
        <v>-3816</v>
      </c>
      <c r="H37" s="21">
        <f t="shared" si="2"/>
        <v>19.08</v>
      </c>
      <c r="I37" s="22"/>
    </row>
    <row r="38" spans="1:9" ht="17.25" customHeight="1">
      <c r="A38" s="35"/>
      <c r="B38" s="11" t="s">
        <v>23</v>
      </c>
      <c r="C38" s="12">
        <v>20000</v>
      </c>
      <c r="D38" s="13">
        <f>C38/$C$35*100</f>
        <v>100</v>
      </c>
      <c r="E38" s="12">
        <v>16184</v>
      </c>
      <c r="F38" s="13">
        <f>E38/$E$35*100</f>
        <v>100</v>
      </c>
      <c r="G38" s="15">
        <f>E38-C38</f>
        <v>-3816</v>
      </c>
      <c r="H38" s="16">
        <f t="shared" si="2"/>
        <v>19.08</v>
      </c>
      <c r="I38" s="22"/>
    </row>
    <row r="39" spans="1:8" ht="17.25" customHeight="1">
      <c r="A39" s="66" t="s">
        <v>24</v>
      </c>
      <c r="B39" s="66"/>
      <c r="C39" s="18">
        <v>0</v>
      </c>
      <c r="D39" s="19">
        <v>0</v>
      </c>
      <c r="E39" s="18">
        <v>0</v>
      </c>
      <c r="F39" s="19">
        <v>0</v>
      </c>
      <c r="G39" s="18">
        <f>E39-C39</f>
        <v>0</v>
      </c>
      <c r="H39" s="21">
        <v>0</v>
      </c>
    </row>
    <row r="40" spans="1:8" ht="17.25" customHeight="1">
      <c r="A40" s="29"/>
      <c r="B40" s="17"/>
      <c r="C40" s="18"/>
      <c r="D40" s="19"/>
      <c r="E40" s="18"/>
      <c r="F40" s="19"/>
      <c r="G40" s="18"/>
      <c r="H40" s="21"/>
    </row>
    <row r="41" spans="1:8" ht="17.25" customHeight="1">
      <c r="A41" s="29"/>
      <c r="B41" s="17"/>
      <c r="C41" s="36"/>
      <c r="D41" s="37"/>
      <c r="E41" s="36"/>
      <c r="F41" s="37"/>
      <c r="G41" s="36"/>
      <c r="H41" s="38"/>
    </row>
    <row r="42" spans="1:8" ht="17.25" customHeight="1">
      <c r="A42" s="67"/>
      <c r="B42" s="67"/>
      <c r="C42" s="23">
        <v>0</v>
      </c>
      <c r="D42" s="24">
        <v>0</v>
      </c>
      <c r="E42" s="23">
        <v>0</v>
      </c>
      <c r="F42" s="24">
        <v>0</v>
      </c>
      <c r="G42" s="23">
        <v>0</v>
      </c>
      <c r="H42" s="26">
        <v>0</v>
      </c>
    </row>
    <row r="43" spans="2:8" ht="15.75" customHeight="1">
      <c r="B43" s="64"/>
      <c r="C43" s="64"/>
      <c r="D43" s="64"/>
      <c r="E43" s="64"/>
      <c r="F43" s="64"/>
      <c r="G43" s="64"/>
      <c r="H43" s="64"/>
    </row>
    <row r="65536" ht="12.75" customHeight="1"/>
  </sheetData>
  <sheetProtection selectLockedCells="1" selectUnlockedCells="1"/>
  <mergeCells count="26">
    <mergeCell ref="C27:H27"/>
    <mergeCell ref="A1:H1"/>
    <mergeCell ref="B2:H2"/>
    <mergeCell ref="A4:B5"/>
    <mergeCell ref="C4:D4"/>
    <mergeCell ref="E4:F4"/>
    <mergeCell ref="G4:H4"/>
    <mergeCell ref="C3:H3"/>
    <mergeCell ref="B26:H26"/>
    <mergeCell ref="A28:B29"/>
    <mergeCell ref="C28:D28"/>
    <mergeCell ref="E28:F28"/>
    <mergeCell ref="G28:H28"/>
    <mergeCell ref="A6:B6"/>
    <mergeCell ref="A9:B9"/>
    <mergeCell ref="A11:B11"/>
    <mergeCell ref="A20:B20"/>
    <mergeCell ref="B22:H22"/>
    <mergeCell ref="A25:H25"/>
    <mergeCell ref="B43:H43"/>
    <mergeCell ref="A30:B30"/>
    <mergeCell ref="A34:B34"/>
    <mergeCell ref="A35:B35"/>
    <mergeCell ref="A37:B37"/>
    <mergeCell ref="A39:B39"/>
    <mergeCell ref="A42:B42"/>
  </mergeCells>
  <dataValidations count="1">
    <dataValidation type="decimal" operator="greaterThanOrEqual" allowBlank="1" showErrorMessage="1" sqref="C6:F10 C12:F19">
      <formula1>0</formula1>
    </dataValidation>
  </dataValidation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4">
      <selection activeCell="L35" sqref="L35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7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00390625" style="1" customWidth="1"/>
    <col min="10" max="10" width="1.25" style="1" customWidth="1"/>
    <col min="11" max="11" width="7.5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2" t="s">
        <v>25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customHeight="1" thickBot="1">
      <c r="B3" s="2"/>
      <c r="C3" s="109" t="s">
        <v>57</v>
      </c>
      <c r="D3" s="109"/>
      <c r="E3" s="109"/>
      <c r="F3" s="109"/>
      <c r="G3" s="109"/>
      <c r="H3" s="109"/>
      <c r="I3" s="93" t="s">
        <v>26</v>
      </c>
      <c r="J3" s="93"/>
      <c r="K3" s="93"/>
    </row>
    <row r="4" spans="1:11" ht="18.75" customHeight="1" thickBot="1">
      <c r="A4" s="68" t="s">
        <v>14</v>
      </c>
      <c r="B4" s="68"/>
      <c r="C4" s="68"/>
      <c r="D4" s="110" t="s">
        <v>27</v>
      </c>
      <c r="E4" s="110"/>
      <c r="F4" s="110" t="s">
        <v>28</v>
      </c>
      <c r="G4" s="110"/>
      <c r="H4" s="70" t="s">
        <v>4</v>
      </c>
      <c r="I4" s="70"/>
      <c r="J4" s="70"/>
      <c r="K4" s="70"/>
    </row>
    <row r="5" spans="1:11" ht="18.75" customHeight="1">
      <c r="A5" s="68"/>
      <c r="B5" s="68"/>
      <c r="C5" s="68"/>
      <c r="D5" s="110"/>
      <c r="E5" s="110"/>
      <c r="F5" s="110"/>
      <c r="G5" s="110"/>
      <c r="H5" s="111" t="s">
        <v>29</v>
      </c>
      <c r="I5" s="111"/>
      <c r="J5" s="112" t="s">
        <v>6</v>
      </c>
      <c r="K5" s="112"/>
    </row>
    <row r="6" spans="1:11" ht="17.25" customHeight="1">
      <c r="A6" s="106" t="s">
        <v>30</v>
      </c>
      <c r="B6" s="106"/>
      <c r="C6" s="106"/>
      <c r="D6" s="107"/>
      <c r="E6" s="107"/>
      <c r="F6" s="107"/>
      <c r="G6" s="107"/>
      <c r="H6" s="107"/>
      <c r="I6" s="107"/>
      <c r="J6" s="108"/>
      <c r="K6" s="108"/>
    </row>
    <row r="7" spans="1:12" ht="17.25" customHeight="1">
      <c r="A7" s="39"/>
      <c r="B7" s="105" t="s">
        <v>12</v>
      </c>
      <c r="C7" s="105"/>
      <c r="D7" s="81">
        <v>-20000</v>
      </c>
      <c r="E7" s="81"/>
      <c r="F7" s="81">
        <v>-16184</v>
      </c>
      <c r="G7" s="81"/>
      <c r="H7" s="103">
        <f aca="true" t="shared" si="0" ref="H7:H18">F7-D7</f>
        <v>3816</v>
      </c>
      <c r="I7" s="103"/>
      <c r="J7" s="104">
        <f>ABS(H7/D7*100)</f>
        <v>19.08</v>
      </c>
      <c r="K7" s="104">
        <v>1.3931810547531074</v>
      </c>
      <c r="L7" s="40"/>
    </row>
    <row r="8" spans="1:12" ht="17.25" customHeight="1">
      <c r="A8" s="39"/>
      <c r="B8" s="105" t="s">
        <v>31</v>
      </c>
      <c r="C8" s="105"/>
      <c r="D8" s="81">
        <v>-15000</v>
      </c>
      <c r="E8" s="81"/>
      <c r="F8" s="81">
        <v>-16316</v>
      </c>
      <c r="G8" s="81"/>
      <c r="H8" s="103">
        <f t="shared" si="0"/>
        <v>-1316</v>
      </c>
      <c r="I8" s="103"/>
      <c r="J8" s="104">
        <f>ABS(H8/D8*100)</f>
        <v>8.773333333333333</v>
      </c>
      <c r="K8" s="104">
        <v>1.3931810547531074</v>
      </c>
      <c r="L8" s="40"/>
    </row>
    <row r="9" spans="1:12" ht="17.25" customHeight="1">
      <c r="A9" s="39"/>
      <c r="B9" s="105" t="s">
        <v>32</v>
      </c>
      <c r="C9" s="105"/>
      <c r="D9" s="81">
        <v>-35000</v>
      </c>
      <c r="E9" s="81"/>
      <c r="F9" s="81">
        <v>-32500</v>
      </c>
      <c r="G9" s="81"/>
      <c r="H9" s="103">
        <f t="shared" si="0"/>
        <v>2500</v>
      </c>
      <c r="I9" s="103"/>
      <c r="J9" s="104">
        <f>ABS(H9/D9*100)</f>
        <v>7.142857142857142</v>
      </c>
      <c r="K9" s="104">
        <v>1.3931810547531074</v>
      </c>
      <c r="L9" s="40"/>
    </row>
    <row r="10" spans="1:12" ht="17.25" customHeight="1">
      <c r="A10" s="39"/>
      <c r="B10" s="102" t="s">
        <v>33</v>
      </c>
      <c r="C10" s="102"/>
      <c r="D10" s="81"/>
      <c r="E10" s="81"/>
      <c r="F10" s="81"/>
      <c r="G10" s="81"/>
      <c r="H10" s="103">
        <f t="shared" si="0"/>
        <v>0</v>
      </c>
      <c r="I10" s="103"/>
      <c r="J10" s="104"/>
      <c r="K10" s="104"/>
      <c r="L10" s="40"/>
    </row>
    <row r="11" spans="1:12" ht="17.25" customHeight="1">
      <c r="A11" s="39"/>
      <c r="B11" s="105" t="s">
        <v>34</v>
      </c>
      <c r="C11" s="105"/>
      <c r="D11" s="81">
        <v>-35000</v>
      </c>
      <c r="E11" s="81"/>
      <c r="F11" s="81">
        <v>-32500</v>
      </c>
      <c r="G11" s="81"/>
      <c r="H11" s="103">
        <f t="shared" si="0"/>
        <v>2500</v>
      </c>
      <c r="I11" s="103"/>
      <c r="J11" s="104">
        <f>ABS(H11/D11*100)</f>
        <v>7.142857142857142</v>
      </c>
      <c r="K11" s="104">
        <v>1.3931810547531074</v>
      </c>
      <c r="L11" s="40"/>
    </row>
    <row r="12" spans="1:12" ht="17.25" customHeight="1">
      <c r="A12" s="39"/>
      <c r="B12" s="105" t="s">
        <v>35</v>
      </c>
      <c r="C12" s="105"/>
      <c r="D12" s="81">
        <v>15000</v>
      </c>
      <c r="E12" s="81"/>
      <c r="F12" s="81">
        <v>16649</v>
      </c>
      <c r="G12" s="81"/>
      <c r="H12" s="103">
        <f t="shared" si="0"/>
        <v>1649</v>
      </c>
      <c r="I12" s="103"/>
      <c r="J12" s="104">
        <f>ABS(H12/D12*100)</f>
        <v>10.993333333333332</v>
      </c>
      <c r="K12" s="104">
        <v>1.3931810547531074</v>
      </c>
      <c r="L12" s="40"/>
    </row>
    <row r="13" spans="1:12" ht="17.25" customHeight="1">
      <c r="A13" s="39"/>
      <c r="B13" s="102" t="s">
        <v>36</v>
      </c>
      <c r="C13" s="102"/>
      <c r="D13" s="81"/>
      <c r="E13" s="81"/>
      <c r="F13" s="81"/>
      <c r="G13" s="81"/>
      <c r="H13" s="103">
        <f t="shared" si="0"/>
        <v>0</v>
      </c>
      <c r="I13" s="103"/>
      <c r="J13" s="104"/>
      <c r="K13" s="104"/>
      <c r="L13" s="40"/>
    </row>
    <row r="14" spans="1:12" ht="17.25" customHeight="1">
      <c r="A14" s="39"/>
      <c r="B14" s="102" t="s">
        <v>37</v>
      </c>
      <c r="C14" s="102"/>
      <c r="D14" s="81"/>
      <c r="E14" s="81"/>
      <c r="F14" s="81"/>
      <c r="G14" s="81"/>
      <c r="H14" s="103">
        <f t="shared" si="0"/>
        <v>0</v>
      </c>
      <c r="I14" s="103"/>
      <c r="J14" s="104"/>
      <c r="K14" s="104"/>
      <c r="L14" s="40"/>
    </row>
    <row r="15" spans="1:12" ht="17.25" customHeight="1">
      <c r="A15" s="39"/>
      <c r="B15" s="39" t="s">
        <v>38</v>
      </c>
      <c r="C15" s="41"/>
      <c r="D15" s="99">
        <v>-20000</v>
      </c>
      <c r="E15" s="99"/>
      <c r="F15" s="99">
        <v>-15851</v>
      </c>
      <c r="G15" s="99"/>
      <c r="H15" s="99">
        <f t="shared" si="0"/>
        <v>4149</v>
      </c>
      <c r="I15" s="99"/>
      <c r="J15" s="100">
        <f>ABS(H15/D15*100)</f>
        <v>20.745</v>
      </c>
      <c r="K15" s="100">
        <v>1.3931810547531074</v>
      </c>
      <c r="L15" s="40"/>
    </row>
    <row r="16" spans="1:12" ht="17.25" customHeight="1">
      <c r="A16" s="98" t="s">
        <v>39</v>
      </c>
      <c r="B16" s="98"/>
      <c r="C16" s="98"/>
      <c r="D16" s="99">
        <v>-20000</v>
      </c>
      <c r="E16" s="99"/>
      <c r="F16" s="99">
        <v>-15851</v>
      </c>
      <c r="G16" s="99"/>
      <c r="H16" s="99">
        <f t="shared" si="0"/>
        <v>4149</v>
      </c>
      <c r="I16" s="99"/>
      <c r="J16" s="100">
        <f>ABS(H16/D16*100)</f>
        <v>20.745</v>
      </c>
      <c r="K16" s="100">
        <v>1.3931810547531074</v>
      </c>
      <c r="L16" s="40"/>
    </row>
    <row r="17" spans="1:12" ht="17.25" customHeight="1">
      <c r="A17" s="98" t="s">
        <v>40</v>
      </c>
      <c r="B17" s="98"/>
      <c r="C17" s="98"/>
      <c r="D17" s="101">
        <v>55000</v>
      </c>
      <c r="E17" s="101"/>
      <c r="F17" s="101">
        <v>43596</v>
      </c>
      <c r="G17" s="101"/>
      <c r="H17" s="99">
        <f t="shared" si="0"/>
        <v>-11404</v>
      </c>
      <c r="I17" s="99"/>
      <c r="J17" s="100">
        <f>ABS(H17/D17*100)</f>
        <v>20.734545454545454</v>
      </c>
      <c r="K17" s="100">
        <v>1.3931810547531074</v>
      </c>
      <c r="L17" s="40"/>
    </row>
    <row r="18" spans="1:12" ht="17.25" customHeight="1">
      <c r="A18" s="98" t="s">
        <v>41</v>
      </c>
      <c r="B18" s="98"/>
      <c r="C18" s="98"/>
      <c r="D18" s="99">
        <v>35000</v>
      </c>
      <c r="E18" s="99"/>
      <c r="F18" s="99">
        <v>27745</v>
      </c>
      <c r="G18" s="99"/>
      <c r="H18" s="99">
        <f t="shared" si="0"/>
        <v>-7255</v>
      </c>
      <c r="I18" s="99"/>
      <c r="J18" s="100">
        <f>ABS(H18/D18*100)</f>
        <v>20.728571428571428</v>
      </c>
      <c r="K18" s="100">
        <v>1.3931810547531074</v>
      </c>
      <c r="L18" s="40"/>
    </row>
    <row r="19" spans="1:12" ht="17.25" customHeight="1">
      <c r="A19" s="39"/>
      <c r="B19" s="39"/>
      <c r="C19" s="41"/>
      <c r="D19" s="42"/>
      <c r="E19" s="43"/>
      <c r="F19" s="42"/>
      <c r="G19" s="43"/>
      <c r="H19" s="42"/>
      <c r="I19" s="43"/>
      <c r="J19" s="44"/>
      <c r="K19" s="45"/>
      <c r="L19" s="40"/>
    </row>
    <row r="20" spans="1:12" ht="17.25" customHeight="1">
      <c r="A20" s="46"/>
      <c r="B20" s="46"/>
      <c r="C20" s="47"/>
      <c r="D20" s="48"/>
      <c r="E20" s="49"/>
      <c r="F20" s="48"/>
      <c r="G20" s="49"/>
      <c r="H20" s="48"/>
      <c r="I20" s="49"/>
      <c r="J20" s="50"/>
      <c r="K20" s="51"/>
      <c r="L20" s="40"/>
    </row>
    <row r="21" ht="16.5" customHeight="1">
      <c r="A21" s="27"/>
    </row>
    <row r="22" ht="16.5" customHeight="1"/>
    <row r="23" ht="16.5" customHeight="1"/>
    <row r="24" ht="16.5" customHeight="1"/>
    <row r="25" spans="2:11" ht="27" customHeight="1">
      <c r="B25" s="72" t="s">
        <v>42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2:11" ht="17.2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3:11" ht="20.25" customHeight="1" thickBot="1">
      <c r="C27" s="92" t="s">
        <v>58</v>
      </c>
      <c r="D27" s="92"/>
      <c r="E27" s="92"/>
      <c r="F27" s="92"/>
      <c r="G27" s="92"/>
      <c r="H27" s="92"/>
      <c r="I27" s="93" t="s">
        <v>26</v>
      </c>
      <c r="J27" s="93"/>
      <c r="K27" s="93"/>
    </row>
    <row r="28" spans="1:11" ht="35.25" customHeight="1">
      <c r="A28" s="94" t="s">
        <v>43</v>
      </c>
      <c r="B28" s="94"/>
      <c r="C28" s="95" t="s">
        <v>44</v>
      </c>
      <c r="D28" s="95"/>
      <c r="E28" s="96" t="s">
        <v>6</v>
      </c>
      <c r="F28" s="96"/>
      <c r="G28" s="95" t="s">
        <v>45</v>
      </c>
      <c r="H28" s="95"/>
      <c r="I28" s="97" t="s">
        <v>44</v>
      </c>
      <c r="J28" s="97"/>
      <c r="K28" s="52" t="s">
        <v>6</v>
      </c>
    </row>
    <row r="29" spans="1:11" ht="17.25" customHeight="1">
      <c r="A29" s="88" t="s">
        <v>46</v>
      </c>
      <c r="B29" s="88"/>
      <c r="C29" s="89">
        <f>SUM(C30:D33)</f>
        <v>5040745</v>
      </c>
      <c r="D29" s="89"/>
      <c r="E29" s="90">
        <f>IF(C$29&gt;0,(C29/C$29)*100,0)</f>
        <v>100</v>
      </c>
      <c r="F29" s="90">
        <f>IF(E$5&gt;0,(E29/E$24)*100,0)</f>
        <v>0</v>
      </c>
      <c r="G29" s="91" t="s">
        <v>47</v>
      </c>
      <c r="H29" s="91"/>
      <c r="I29" s="89">
        <f>SUM(I30:J33)</f>
        <v>0</v>
      </c>
      <c r="J29" s="89"/>
      <c r="K29" s="42">
        <f>IF(I$41&gt;0,(I29/I$41)*100,0)</f>
        <v>0</v>
      </c>
    </row>
    <row r="30" spans="1:11" ht="17.25" customHeight="1">
      <c r="A30" s="80" t="s">
        <v>48</v>
      </c>
      <c r="B30" s="80"/>
      <c r="C30" s="81">
        <v>40745</v>
      </c>
      <c r="D30" s="81"/>
      <c r="E30" s="82">
        <f>IF(C$29&gt;0,(C30/C$29)*100,0)</f>
        <v>0.8083130568993273</v>
      </c>
      <c r="F30" s="82">
        <f>IF(E$5&gt;0,(E30/E$24)*100,0)</f>
        <v>0</v>
      </c>
      <c r="G30" s="80"/>
      <c r="H30" s="80"/>
      <c r="I30" s="83"/>
      <c r="J30" s="83"/>
      <c r="K30" s="54">
        <f>IF(I$41&gt;0,(I30/I$41)*100,0)</f>
        <v>0</v>
      </c>
    </row>
    <row r="31" spans="1:11" ht="17.25" customHeight="1">
      <c r="A31" s="80" t="s">
        <v>49</v>
      </c>
      <c r="B31" s="80"/>
      <c r="C31" s="81">
        <v>5000000</v>
      </c>
      <c r="D31" s="81"/>
      <c r="E31" s="82">
        <f>IF(C$29&gt;0,(C31/C$29)*100,0)</f>
        <v>99.19168694310068</v>
      </c>
      <c r="F31" s="82">
        <f>IF(E$5&gt;0,(E31/E$24)*100,0)</f>
        <v>0</v>
      </c>
      <c r="G31" s="80"/>
      <c r="H31" s="80"/>
      <c r="I31" s="83"/>
      <c r="J31" s="83"/>
      <c r="K31" s="54">
        <f>IF(I$41&gt;0,(I31/I$41)*100,0)</f>
        <v>0</v>
      </c>
    </row>
    <row r="32" spans="1:11" ht="17.25" customHeight="1">
      <c r="A32" s="80"/>
      <c r="B32" s="80"/>
      <c r="C32" s="81"/>
      <c r="D32" s="81"/>
      <c r="E32" s="82"/>
      <c r="F32" s="82"/>
      <c r="G32" s="80"/>
      <c r="H32" s="80"/>
      <c r="I32" s="83"/>
      <c r="J32" s="83"/>
      <c r="K32" s="54">
        <f>IF(I$41&gt;0,(I32/I$41)*100,0)</f>
        <v>0</v>
      </c>
    </row>
    <row r="33" spans="1:11" ht="17.25" customHeight="1">
      <c r="A33" s="80"/>
      <c r="B33" s="80"/>
      <c r="C33" s="81"/>
      <c r="D33" s="81"/>
      <c r="E33" s="82">
        <f>IF(C$29&gt;0,(C33/C$29)*100,0)</f>
        <v>0</v>
      </c>
      <c r="F33" s="82">
        <f>IF(E$5&gt;0,(E33/E$24)*100,0)</f>
        <v>0</v>
      </c>
      <c r="G33" s="85"/>
      <c r="H33" s="85"/>
      <c r="I33" s="83"/>
      <c r="J33" s="83"/>
      <c r="K33" s="54">
        <f>IF(I$41&gt;0,(I33/I$41)*100,0)</f>
        <v>0</v>
      </c>
    </row>
    <row r="34" spans="1:11" ht="17.25" customHeight="1">
      <c r="A34" s="55"/>
      <c r="B34" s="11"/>
      <c r="C34" s="53"/>
      <c r="D34" s="56"/>
      <c r="E34" s="54"/>
      <c r="F34" s="57"/>
      <c r="G34" s="58"/>
      <c r="H34" s="59"/>
      <c r="I34" s="53"/>
      <c r="J34" s="60"/>
      <c r="K34" s="54"/>
    </row>
    <row r="35" spans="1:11" ht="17.25" customHeight="1">
      <c r="A35" s="80"/>
      <c r="B35" s="80"/>
      <c r="C35" s="81"/>
      <c r="D35" s="81"/>
      <c r="E35" s="82">
        <f>IF(C$29&gt;0,(C35/C$29)*100,0)</f>
        <v>0</v>
      </c>
      <c r="F35" s="82">
        <f>IF(E$5&gt;0,(E35/E$24)*100,0)</f>
        <v>0</v>
      </c>
      <c r="G35" s="86" t="s">
        <v>50</v>
      </c>
      <c r="H35" s="86"/>
      <c r="I35" s="87">
        <f>SUM(I36:I40)</f>
        <v>5040745</v>
      </c>
      <c r="J35" s="87"/>
      <c r="K35" s="61">
        <f>IF(I$41&gt;0,(I35/I$41)*100,0)</f>
        <v>100</v>
      </c>
    </row>
    <row r="36" spans="1:11" ht="17.25" customHeight="1">
      <c r="A36" s="80"/>
      <c r="B36" s="80"/>
      <c r="C36" s="81"/>
      <c r="D36" s="81"/>
      <c r="E36" s="82">
        <f>IF(C$29&gt;0,(C36/C$29)*100,0)</f>
        <v>0</v>
      </c>
      <c r="F36" s="82">
        <f>IF(E$5&gt;0,(E36/E$24)*100,0)</f>
        <v>0</v>
      </c>
      <c r="G36" s="80" t="s">
        <v>51</v>
      </c>
      <c r="H36" s="80"/>
      <c r="I36" s="84">
        <v>5000000</v>
      </c>
      <c r="J36" s="84"/>
      <c r="K36" s="54">
        <f>IF(I$41&gt;0,(I36/I$41)*100,0)</f>
        <v>99.19168694310068</v>
      </c>
    </row>
    <row r="37" spans="1:11" ht="17.25" customHeight="1">
      <c r="A37" s="80"/>
      <c r="B37" s="80"/>
      <c r="C37" s="81"/>
      <c r="D37" s="81"/>
      <c r="E37" s="82">
        <f>IF(C$29&gt;0,(C37/C$29)*100,0)</f>
        <v>0</v>
      </c>
      <c r="F37" s="82">
        <f>IF(E$5&gt;0,(E37/E$24)*100,0)</f>
        <v>0</v>
      </c>
      <c r="G37" s="80" t="s">
        <v>52</v>
      </c>
      <c r="H37" s="80"/>
      <c r="I37" s="84">
        <v>40745</v>
      </c>
      <c r="J37" s="84"/>
      <c r="K37" s="54">
        <f>IF(I$41&gt;0,(I37/I$41)*100,0)</f>
        <v>0.8083130568993273</v>
      </c>
    </row>
    <row r="38" spans="1:11" ht="17.25" customHeight="1">
      <c r="A38" s="55"/>
      <c r="B38" s="11"/>
      <c r="C38" s="53"/>
      <c r="D38" s="56"/>
      <c r="E38" s="54"/>
      <c r="F38" s="57"/>
      <c r="G38" s="55"/>
      <c r="H38" s="11"/>
      <c r="I38" s="53"/>
      <c r="J38" s="60"/>
      <c r="K38" s="54"/>
    </row>
    <row r="39" spans="1:11" ht="17.25" customHeight="1">
      <c r="A39" s="80"/>
      <c r="B39" s="80"/>
      <c r="C39" s="81"/>
      <c r="D39" s="81"/>
      <c r="E39" s="82">
        <f>IF(C$29&gt;0,(C39/C$29)*100,0)</f>
        <v>0</v>
      </c>
      <c r="F39" s="82">
        <f>IF(E$5&gt;0,(E39/E$24)*100,0)</f>
        <v>0</v>
      </c>
      <c r="G39" s="80"/>
      <c r="H39" s="80"/>
      <c r="I39" s="83"/>
      <c r="J39" s="83"/>
      <c r="K39" s="54">
        <f>IF(I$41&gt;0,(I39/I$41)*100,0)</f>
        <v>0</v>
      </c>
    </row>
    <row r="40" spans="1:11" ht="17.25" customHeight="1">
      <c r="A40" s="80"/>
      <c r="B40" s="80"/>
      <c r="C40" s="81"/>
      <c r="D40" s="81"/>
      <c r="E40" s="82">
        <f>IF(C$29&gt;0,(C40/C$29)*100,0)</f>
        <v>0</v>
      </c>
      <c r="F40" s="82">
        <f>IF(E$5&gt;0,(E40/E$24)*100,0)</f>
        <v>0</v>
      </c>
      <c r="G40" s="80"/>
      <c r="H40" s="80"/>
      <c r="I40" s="83"/>
      <c r="J40" s="83"/>
      <c r="K40" s="54">
        <f>IF(I$41&gt;0,(I40/I$41)*100,0)</f>
        <v>0</v>
      </c>
    </row>
    <row r="41" spans="1:12" ht="19.5" customHeight="1">
      <c r="A41" s="75" t="s">
        <v>53</v>
      </c>
      <c r="B41" s="75"/>
      <c r="C41" s="76">
        <f>SUM(C30:D40)</f>
        <v>5040745</v>
      </c>
      <c r="D41" s="76"/>
      <c r="E41" s="77">
        <f>IF(C$29&gt;0,(C41/C$29)*100,0)</f>
        <v>100</v>
      </c>
      <c r="F41" s="77">
        <f>IF(E$5&gt;0,(E41/E$24)*100,0)</f>
        <v>0</v>
      </c>
      <c r="G41" s="78" t="s">
        <v>54</v>
      </c>
      <c r="H41" s="78"/>
      <c r="I41" s="79">
        <f>I29+I35</f>
        <v>5040745</v>
      </c>
      <c r="J41" s="79"/>
      <c r="K41" s="62">
        <f>IF(I$41&gt;0,(I41/I$41)*100,0)</f>
        <v>100</v>
      </c>
      <c r="L41" s="63"/>
    </row>
    <row r="42" ht="16.5" customHeight="1"/>
  </sheetData>
  <sheetProtection selectLockedCells="1" selectUnlockedCells="1"/>
  <mergeCells count="138"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A17:C17"/>
    <mergeCell ref="D17:E17"/>
    <mergeCell ref="F17:G17"/>
    <mergeCell ref="H17:I17"/>
    <mergeCell ref="J17:K17"/>
    <mergeCell ref="E28:F28"/>
    <mergeCell ref="G28:H28"/>
    <mergeCell ref="I28:J28"/>
    <mergeCell ref="A18:C18"/>
    <mergeCell ref="D18:E18"/>
    <mergeCell ref="F18:G18"/>
    <mergeCell ref="H18:I18"/>
    <mergeCell ref="J18:K18"/>
    <mergeCell ref="B25:K25"/>
    <mergeCell ref="A30:B30"/>
    <mergeCell ref="C30:D30"/>
    <mergeCell ref="E30:F30"/>
    <mergeCell ref="G30:H30"/>
    <mergeCell ref="I30:J30"/>
    <mergeCell ref="B26:K26"/>
    <mergeCell ref="C27:H27"/>
    <mergeCell ref="I27:K27"/>
    <mergeCell ref="A28:B28"/>
    <mergeCell ref="C28:D28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5:B35"/>
    <mergeCell ref="C35:D35"/>
    <mergeCell ref="E35:F35"/>
    <mergeCell ref="G35:H35"/>
    <mergeCell ref="I35:J35"/>
    <mergeCell ref="A31:B31"/>
    <mergeCell ref="C31:D31"/>
    <mergeCell ref="E31:F31"/>
    <mergeCell ref="G31:H31"/>
    <mergeCell ref="I31:J31"/>
    <mergeCell ref="A37:B37"/>
    <mergeCell ref="C37:D37"/>
    <mergeCell ref="E37:F37"/>
    <mergeCell ref="G37:H37"/>
    <mergeCell ref="I37:J37"/>
    <mergeCell ref="A33:B33"/>
    <mergeCell ref="C33:D33"/>
    <mergeCell ref="E33:F33"/>
    <mergeCell ref="G33:H33"/>
    <mergeCell ref="I33:J33"/>
    <mergeCell ref="A40:B40"/>
    <mergeCell ref="C40:D40"/>
    <mergeCell ref="E40:F40"/>
    <mergeCell ref="G40:H40"/>
    <mergeCell ref="I40:J40"/>
    <mergeCell ref="A36:B36"/>
    <mergeCell ref="C36:D36"/>
    <mergeCell ref="E36:F36"/>
    <mergeCell ref="G36:H36"/>
    <mergeCell ref="I36:J36"/>
    <mergeCell ref="A41:B41"/>
    <mergeCell ref="C41:D41"/>
    <mergeCell ref="E41:F41"/>
    <mergeCell ref="G41:H41"/>
    <mergeCell ref="I41:J41"/>
    <mergeCell ref="A39:B39"/>
    <mergeCell ref="C39:D39"/>
    <mergeCell ref="E39:F39"/>
    <mergeCell ref="G39:H39"/>
    <mergeCell ref="I39:J39"/>
  </mergeCells>
  <printOptions horizontalCentered="1"/>
  <pageMargins left="0.5902777777777778" right="0.5902777777777778" top="0.7875" bottom="0.5902777777777778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劉育誠</dc:creator>
  <cp:keywords/>
  <dc:description/>
  <cp:lastModifiedBy>劉育誠</cp:lastModifiedBy>
  <cp:lastPrinted>2022-03-03T02:26:14Z</cp:lastPrinted>
  <dcterms:modified xsi:type="dcterms:W3CDTF">2022-03-03T02:26:22Z</dcterms:modified>
  <cp:category/>
  <cp:version/>
  <cp:contentType/>
  <cp:contentStatus/>
</cp:coreProperties>
</file>