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2120" windowHeight="8640" activeTab="1"/>
  </bookViews>
  <sheets>
    <sheet name="收支餘絀決算表" sheetId="1" r:id="rId1"/>
    <sheet name="平衡表" sheetId="2" r:id="rId2"/>
  </sheets>
  <externalReferences>
    <externalReference r:id="rId5"/>
  </externalReferences>
  <definedNames>
    <definedName name="A">'[1]MONTH1-1'!#REF!</definedName>
  </definedNames>
  <calcPr fullCalcOnLoad="1"/>
</workbook>
</file>

<file path=xl/sharedStrings.xml><?xml version="1.0" encoding="utf-8"?>
<sst xmlns="http://schemas.openxmlformats.org/spreadsheetml/2006/main" count="258" uniqueCount="169">
  <si>
    <r>
      <t>註：</t>
    </r>
    <r>
      <rPr>
        <sz val="9"/>
        <rFont val="Times New Roman"/>
        <family val="1"/>
      </rPr>
      <t>1.</t>
    </r>
    <r>
      <rPr>
        <sz val="9"/>
        <rFont val="華康中明體"/>
        <family val="3"/>
      </rPr>
      <t>信託代理與保證資產</t>
    </r>
    <r>
      <rPr>
        <sz val="9"/>
        <rFont val="Times New Roman"/>
        <family val="1"/>
      </rPr>
      <t>(</t>
    </r>
    <r>
      <rPr>
        <sz val="9"/>
        <rFont val="華康中明體"/>
        <family val="3"/>
      </rPr>
      <t>負債</t>
    </r>
    <r>
      <rPr>
        <sz val="9"/>
        <rFont val="Times New Roman"/>
        <family val="1"/>
      </rPr>
      <t>)</t>
    </r>
    <r>
      <rPr>
        <sz val="9"/>
        <rFont val="華康中明體"/>
        <family val="3"/>
      </rPr>
      <t>性質科目，本年度決算為</t>
    </r>
    <r>
      <rPr>
        <sz val="9"/>
        <rFont val="Times New Roman"/>
        <family val="1"/>
      </rPr>
      <t xml:space="preserve">  2,013,521 </t>
    </r>
    <r>
      <rPr>
        <sz val="9"/>
        <rFont val="華康中明體"/>
        <family val="3"/>
      </rPr>
      <t>元，上年度決算為</t>
    </r>
    <r>
      <rPr>
        <sz val="9"/>
        <rFont val="Times New Roman"/>
        <family val="1"/>
      </rPr>
      <t xml:space="preserve"> 2,013,521 </t>
    </r>
    <r>
      <rPr>
        <sz val="9"/>
        <rFont val="華康中明體"/>
        <family val="3"/>
      </rPr>
      <t xml:space="preserve">元。
</t>
    </r>
    <r>
      <rPr>
        <sz val="9"/>
        <rFont val="Times New Roman"/>
        <family val="1"/>
      </rPr>
      <t xml:space="preserve">        </t>
    </r>
    <r>
      <rPr>
        <sz val="9"/>
        <rFont val="華康中明體"/>
        <family val="3"/>
      </rPr>
      <t>2.</t>
    </r>
    <r>
      <rPr>
        <sz val="9"/>
        <rFont val="細明體"/>
        <family val="3"/>
      </rPr>
      <t>依據</t>
    </r>
    <r>
      <rPr>
        <sz val="9"/>
        <rFont val="Times New Roman"/>
        <family val="1"/>
      </rPr>
      <t>95</t>
    </r>
    <r>
      <rPr>
        <sz val="9"/>
        <rFont val="細明體"/>
        <family val="3"/>
      </rPr>
      <t>年</t>
    </r>
    <r>
      <rPr>
        <sz val="9"/>
        <rFont val="Times New Roman"/>
        <family val="1"/>
      </rPr>
      <t>3</t>
    </r>
    <r>
      <rPr>
        <sz val="9"/>
        <rFont val="細明體"/>
        <family val="3"/>
      </rPr>
      <t>月</t>
    </r>
    <r>
      <rPr>
        <sz val="9"/>
        <rFont val="Times New Roman"/>
        <family val="1"/>
      </rPr>
      <t>23</t>
    </r>
    <r>
      <rPr>
        <sz val="9"/>
        <rFont val="細明體"/>
        <family val="3"/>
      </rPr>
      <t>日研商臺灣省臺北近郊衛生下水道建設基金累積賸餘如何分配事宜決議：本基金自</t>
    </r>
    <r>
      <rPr>
        <sz val="9"/>
        <rFont val="Times New Roman"/>
        <family val="1"/>
      </rPr>
      <t xml:space="preserve"> 95</t>
    </r>
    <r>
      <rPr>
        <sz val="9"/>
        <rFont val="細明體"/>
        <family val="3"/>
      </rPr>
      <t>年</t>
    </r>
    <r>
      <rPr>
        <sz val="9"/>
        <rFont val="Times New Roman"/>
        <family val="1"/>
      </rPr>
      <t xml:space="preserve"> 4</t>
    </r>
    <r>
      <rPr>
        <sz val="9"/>
        <rFont val="細明體"/>
        <family val="3"/>
      </rPr>
      <t>月</t>
    </r>
    <r>
      <rPr>
        <sz val="9"/>
        <rFont val="Times New Roman"/>
        <family val="1"/>
      </rPr>
      <t xml:space="preserve"> 1</t>
    </r>
    <r>
      <rPr>
        <sz val="9"/>
        <rFont val="細明體"/>
        <family val="3"/>
      </rPr>
      <t xml:space="preserve">日起裁撤，表列資產
</t>
    </r>
    <r>
      <rPr>
        <sz val="9"/>
        <rFont val="Times New Roman"/>
        <family val="1"/>
      </rPr>
      <t xml:space="preserve">             3 </t>
    </r>
    <r>
      <rPr>
        <sz val="9"/>
        <rFont val="細明體"/>
        <family val="3"/>
      </rPr>
      <t>億</t>
    </r>
    <r>
      <rPr>
        <sz val="9"/>
        <rFont val="Times New Roman"/>
        <family val="1"/>
      </rPr>
      <t xml:space="preserve"> 4,869</t>
    </r>
    <r>
      <rPr>
        <sz val="9"/>
        <rFont val="細明體"/>
        <family val="3"/>
      </rPr>
      <t>萬</t>
    </r>
    <r>
      <rPr>
        <sz val="9"/>
        <rFont val="Times New Roman"/>
        <family val="1"/>
      </rPr>
      <t xml:space="preserve"> 6,139</t>
    </r>
    <r>
      <rPr>
        <sz val="9"/>
        <rFont val="細明體"/>
        <family val="3"/>
      </rPr>
      <t>元（</t>
    </r>
    <r>
      <rPr>
        <sz val="9"/>
        <rFont val="Times New Roman"/>
        <family val="1"/>
      </rPr>
      <t xml:space="preserve"> </t>
    </r>
    <r>
      <rPr>
        <sz val="9"/>
        <rFont val="細明體"/>
        <family val="3"/>
      </rPr>
      <t>均移由營建署公務機關預算以代收代付方式續予執行</t>
    </r>
    <r>
      <rPr>
        <sz val="9"/>
        <rFont val="Times New Roman"/>
        <family val="1"/>
      </rPr>
      <t xml:space="preserve"> </t>
    </r>
    <r>
      <rPr>
        <sz val="9"/>
        <rFont val="細明體"/>
        <family val="3"/>
      </rPr>
      <t>）後，所餘現金</t>
    </r>
    <r>
      <rPr>
        <sz val="9"/>
        <rFont val="Times New Roman"/>
        <family val="1"/>
      </rPr>
      <t xml:space="preserve"> 6</t>
    </r>
    <r>
      <rPr>
        <sz val="9"/>
        <rFont val="細明體"/>
        <family val="3"/>
      </rPr>
      <t>億</t>
    </r>
    <r>
      <rPr>
        <sz val="9"/>
        <rFont val="Times New Roman"/>
        <family val="1"/>
      </rPr>
      <t xml:space="preserve"> 4,042</t>
    </r>
    <r>
      <rPr>
        <sz val="9"/>
        <rFont val="細明體"/>
        <family val="3"/>
      </rPr>
      <t>萬</t>
    </r>
    <r>
      <rPr>
        <sz val="9"/>
        <rFont val="Times New Roman"/>
        <family val="1"/>
      </rPr>
      <t>5,325</t>
    </r>
    <r>
      <rPr>
        <sz val="9"/>
        <rFont val="細明體"/>
        <family val="3"/>
      </rPr>
      <t xml:space="preserve">元，加計歷年累積
</t>
    </r>
    <r>
      <rPr>
        <sz val="9"/>
        <rFont val="Times New Roman"/>
        <family val="1"/>
      </rPr>
      <t xml:space="preserve">            </t>
    </r>
    <r>
      <rPr>
        <sz val="9"/>
        <rFont val="細明體"/>
        <family val="3"/>
      </rPr>
      <t>減上述已繳交國庫數</t>
    </r>
    <r>
      <rPr>
        <sz val="9"/>
        <rFont val="Times New Roman"/>
        <family val="1"/>
      </rPr>
      <t xml:space="preserve"> 6</t>
    </r>
    <r>
      <rPr>
        <sz val="9"/>
        <rFont val="細明體"/>
        <family val="3"/>
      </rPr>
      <t>億</t>
    </r>
    <r>
      <rPr>
        <sz val="9"/>
        <rFont val="Times New Roman"/>
        <family val="1"/>
      </rPr>
      <t xml:space="preserve"> 9,812</t>
    </r>
    <r>
      <rPr>
        <sz val="9"/>
        <rFont val="細明體"/>
        <family val="3"/>
      </rPr>
      <t>萬</t>
    </r>
    <r>
      <rPr>
        <sz val="9"/>
        <rFont val="Times New Roman"/>
        <family val="1"/>
      </rPr>
      <t xml:space="preserve"> 9,962</t>
    </r>
    <r>
      <rPr>
        <sz val="9"/>
        <rFont val="細明體"/>
        <family val="3"/>
      </rPr>
      <t>元後，實際獲配為</t>
    </r>
    <r>
      <rPr>
        <sz val="9"/>
        <rFont val="Times New Roman"/>
        <family val="1"/>
      </rPr>
      <t>996</t>
    </r>
    <r>
      <rPr>
        <sz val="9"/>
        <rFont val="細明體"/>
        <family val="3"/>
      </rPr>
      <t>萬</t>
    </r>
    <r>
      <rPr>
        <sz val="9"/>
        <rFont val="Times New Roman"/>
        <family val="1"/>
      </rPr>
      <t>5,785</t>
    </r>
    <r>
      <rPr>
        <sz val="9"/>
        <rFont val="細明體"/>
        <family val="3"/>
      </rPr>
      <t>元），臺北市政府應分配比例為</t>
    </r>
    <r>
      <rPr>
        <sz val="9"/>
        <rFont val="Times New Roman"/>
        <family val="1"/>
      </rPr>
      <t>47.1</t>
    </r>
    <r>
      <rPr>
        <sz val="9"/>
        <rFont val="細明體"/>
        <family val="3"/>
      </rPr>
      <t>％，計</t>
    </r>
    <r>
      <rPr>
        <sz val="9"/>
        <rFont val="Times New Roman"/>
        <family val="1"/>
      </rPr>
      <t xml:space="preserve"> 6</t>
    </r>
    <r>
      <rPr>
        <sz val="9"/>
        <rFont val="細明體"/>
        <family val="3"/>
      </rPr>
      <t>億</t>
    </r>
    <r>
      <rPr>
        <sz val="9"/>
        <rFont val="Times New Roman"/>
        <family val="1"/>
      </rPr>
      <t>3,045</t>
    </r>
    <r>
      <rPr>
        <sz val="9"/>
        <rFont val="細明體"/>
        <family val="3"/>
      </rPr>
      <t>萬</t>
    </r>
    <r>
      <rPr>
        <sz val="9"/>
        <rFont val="Times New Roman"/>
        <family val="1"/>
      </rPr>
      <t xml:space="preserve"> 9,540 </t>
    </r>
    <r>
      <rPr>
        <sz val="9"/>
        <rFont val="細明體"/>
        <family val="3"/>
      </rPr>
      <t xml:space="preserve">
</t>
    </r>
    <r>
      <rPr>
        <sz val="9"/>
        <rFont val="Times New Roman"/>
        <family val="1"/>
      </rPr>
      <t xml:space="preserve">            </t>
    </r>
  </si>
  <si>
    <t>單位:新臺幣元</t>
  </si>
  <si>
    <t>科                 目</t>
  </si>
  <si>
    <t>預    算    數</t>
  </si>
  <si>
    <t>％</t>
  </si>
  <si>
    <t>原  列  決  算  數</t>
  </si>
  <si>
    <t>修     正     數</t>
  </si>
  <si>
    <t>決  算  核  定  數</t>
  </si>
  <si>
    <t>預算數與決算核定數
比較增 (+) 減 (-)</t>
  </si>
  <si>
    <t>業　　 務　　 收　　 入</t>
  </si>
  <si>
    <t>勞務收入</t>
  </si>
  <si>
    <t>銷貨收入</t>
  </si>
  <si>
    <t>教學收入</t>
  </si>
  <si>
    <t>租金及權利金收入</t>
  </si>
  <si>
    <t>投融資業務收入</t>
  </si>
  <si>
    <t>醫療收入</t>
  </si>
  <si>
    <t>徵收收入</t>
  </si>
  <si>
    <t>福利收入</t>
  </si>
  <si>
    <t>債務及撥入收入</t>
  </si>
  <si>
    <t>其他業務收入</t>
  </si>
  <si>
    <t>業  務  成  本  與  費  用</t>
  </si>
  <si>
    <t>勞務成本</t>
  </si>
  <si>
    <t>銷貨成本</t>
  </si>
  <si>
    <t>教學成本</t>
  </si>
  <si>
    <t>出租資產成本</t>
  </si>
  <si>
    <t>投融資業務成本</t>
  </si>
  <si>
    <t>醫療成本</t>
  </si>
  <si>
    <t>福利成本</t>
  </si>
  <si>
    <t>其他業務成本</t>
  </si>
  <si>
    <t>行銷及業務費用</t>
  </si>
  <si>
    <t>管理及總務費用</t>
  </si>
  <si>
    <t>研究發展及訓練費用</t>
  </si>
  <si>
    <t>債務支出</t>
  </si>
  <si>
    <t>其他業務費用</t>
  </si>
  <si>
    <t>業　務　賸　餘 (短 絀-)</t>
  </si>
  <si>
    <t>財務收入</t>
  </si>
  <si>
    <t>其他業務外收入</t>
  </si>
  <si>
    <t>財務費用</t>
  </si>
  <si>
    <t>其他業務外費用</t>
  </si>
  <si>
    <t>業 務 外 賸 餘 (短 絀 -)</t>
  </si>
  <si>
    <t>非 常 賸 餘 (短 絀 -)</t>
  </si>
  <si>
    <t>本 期 賸 餘 (短 絀 -)</t>
  </si>
  <si>
    <r>
      <t>業　</t>
    </r>
    <r>
      <rPr>
        <b/>
        <sz val="7"/>
        <rFont val="華康粗明體"/>
        <family val="3"/>
      </rPr>
      <t>　</t>
    </r>
    <r>
      <rPr>
        <b/>
        <sz val="11"/>
        <rFont val="華康粗明體"/>
        <family val="3"/>
      </rPr>
      <t>務　</t>
    </r>
    <r>
      <rPr>
        <b/>
        <sz val="7"/>
        <rFont val="華康粗明體"/>
        <family val="3"/>
      </rPr>
      <t>　</t>
    </r>
    <r>
      <rPr>
        <b/>
        <sz val="11"/>
        <rFont val="華康粗明體"/>
        <family val="3"/>
      </rPr>
      <t>外　</t>
    </r>
    <r>
      <rPr>
        <b/>
        <sz val="6"/>
        <rFont val="華康粗明體"/>
        <family val="3"/>
      </rPr>
      <t>　</t>
    </r>
    <r>
      <rPr>
        <b/>
        <sz val="11"/>
        <rFont val="華康粗明體"/>
        <family val="3"/>
      </rPr>
      <t>收　</t>
    </r>
    <r>
      <rPr>
        <b/>
        <sz val="6"/>
        <rFont val="華康粗明體"/>
        <family val="3"/>
      </rPr>
      <t>　</t>
    </r>
    <r>
      <rPr>
        <b/>
        <sz val="11"/>
        <rFont val="華康粗明體"/>
        <family val="3"/>
      </rPr>
      <t>入</t>
    </r>
  </si>
  <si>
    <r>
      <t>業　</t>
    </r>
    <r>
      <rPr>
        <b/>
        <sz val="7"/>
        <rFont val="華康粗明體"/>
        <family val="3"/>
      </rPr>
      <t>　</t>
    </r>
    <r>
      <rPr>
        <b/>
        <sz val="11"/>
        <rFont val="華康粗明體"/>
        <family val="3"/>
      </rPr>
      <t>務　</t>
    </r>
    <r>
      <rPr>
        <b/>
        <sz val="7"/>
        <rFont val="華康粗明體"/>
        <family val="3"/>
      </rPr>
      <t>　</t>
    </r>
    <r>
      <rPr>
        <b/>
        <sz val="11"/>
        <rFont val="華康粗明體"/>
        <family val="3"/>
      </rPr>
      <t>外　</t>
    </r>
    <r>
      <rPr>
        <b/>
        <sz val="6"/>
        <rFont val="華康粗明體"/>
        <family val="3"/>
      </rPr>
      <t>　</t>
    </r>
    <r>
      <rPr>
        <b/>
        <sz val="11"/>
        <rFont val="華康粗明體"/>
        <family val="3"/>
      </rPr>
      <t>費　</t>
    </r>
    <r>
      <rPr>
        <b/>
        <sz val="6"/>
        <rFont val="華康粗明體"/>
        <family val="3"/>
      </rPr>
      <t>　</t>
    </r>
    <r>
      <rPr>
        <b/>
        <sz val="11"/>
        <rFont val="華康粗明體"/>
        <family val="3"/>
      </rPr>
      <t>用</t>
    </r>
  </si>
  <si>
    <t xml:space="preserve"> </t>
  </si>
  <si>
    <t>本年度決算核定數</t>
  </si>
  <si>
    <t>上年度決算審定數</t>
  </si>
  <si>
    <t>比 較 增(+) 減(-)</t>
  </si>
  <si>
    <t>金     額</t>
  </si>
  <si>
    <t>科              目</t>
  </si>
  <si>
    <t>代碼</t>
  </si>
  <si>
    <t>資       產</t>
  </si>
  <si>
    <t>資              產</t>
  </si>
  <si>
    <t>流  動  資  產</t>
  </si>
  <si>
    <t>一、</t>
  </si>
  <si>
    <t>流     動     資     產</t>
  </si>
  <si>
    <t>現金</t>
  </si>
  <si>
    <t></t>
  </si>
  <si>
    <t>短期投資</t>
  </si>
  <si>
    <t></t>
  </si>
  <si>
    <t>應收款項</t>
  </si>
  <si>
    <t></t>
  </si>
  <si>
    <t>應收帳款</t>
  </si>
  <si>
    <t>存貨</t>
  </si>
  <si>
    <t></t>
  </si>
  <si>
    <t>預付款項</t>
  </si>
  <si>
    <t></t>
  </si>
  <si>
    <t>短期貸墊款</t>
  </si>
  <si>
    <t></t>
  </si>
  <si>
    <t>短期墊款</t>
  </si>
  <si>
    <t>二、</t>
  </si>
  <si>
    <t>貸墊款及準備金</t>
  </si>
  <si>
    <t>及     準     備     金</t>
  </si>
  <si>
    <t>長期投資</t>
  </si>
  <si>
    <t>長期應收款</t>
  </si>
  <si>
    <t>長期貸款</t>
  </si>
  <si>
    <t>長期墊款</t>
  </si>
  <si>
    <t xml:space="preserve">準備金 </t>
  </si>
  <si>
    <t>固  定  資  產</t>
  </si>
  <si>
    <t>三、</t>
  </si>
  <si>
    <t>固     定     資     產</t>
  </si>
  <si>
    <t>土地</t>
  </si>
  <si>
    <t>土地改良物</t>
  </si>
  <si>
    <t>房屋及建築</t>
  </si>
  <si>
    <t>房屋建築及設備</t>
  </si>
  <si>
    <t>機械及設備</t>
  </si>
  <si>
    <t>交通及運輸設備</t>
  </si>
  <si>
    <t>什項設備</t>
  </si>
  <si>
    <t>租賃資產</t>
  </si>
  <si>
    <t></t>
  </si>
  <si>
    <t>租賃權益改良</t>
  </si>
  <si>
    <t></t>
  </si>
  <si>
    <t>購建中固定資產</t>
  </si>
  <si>
    <t></t>
  </si>
  <si>
    <t>遞  耗  資  產</t>
  </si>
  <si>
    <t>四、</t>
  </si>
  <si>
    <t>遞     耗     資     產</t>
  </si>
  <si>
    <t>農作物</t>
  </si>
  <si>
    <t>經濟動物</t>
  </si>
  <si>
    <t>礦源</t>
  </si>
  <si>
    <t>無  形  資  產</t>
  </si>
  <si>
    <t>五、</t>
  </si>
  <si>
    <t>無     形     資     產</t>
  </si>
  <si>
    <t>無形資產</t>
  </si>
  <si>
    <t>遞  延  借  項</t>
  </si>
  <si>
    <t>六、</t>
  </si>
  <si>
    <t>遞     延     借     項</t>
  </si>
  <si>
    <t>遞延費用</t>
  </si>
  <si>
    <t>其  他  資  產</t>
  </si>
  <si>
    <t>七、</t>
  </si>
  <si>
    <t>其     他     資     產</t>
  </si>
  <si>
    <t>非業務資產</t>
  </si>
  <si>
    <t>非作業資產</t>
  </si>
  <si>
    <t>什項資產</t>
  </si>
  <si>
    <t>待整理資產</t>
  </si>
  <si>
    <t xml:space="preserve"> 附設業務
 組織權益</t>
  </si>
  <si>
    <t>附設作業組織權益</t>
  </si>
  <si>
    <t>合     計</t>
  </si>
  <si>
    <t>合              計</t>
  </si>
  <si>
    <t>科        目</t>
  </si>
  <si>
    <t>負     債</t>
  </si>
  <si>
    <t>負              債</t>
  </si>
  <si>
    <t>流  動  負  債</t>
  </si>
  <si>
    <t>流     動     負     債</t>
  </si>
  <si>
    <t>短期債務</t>
  </si>
  <si>
    <t>應付款項</t>
  </si>
  <si>
    <t>預收款項</t>
  </si>
  <si>
    <t>長  期  負  債</t>
  </si>
  <si>
    <t>長     期     負     債</t>
  </si>
  <si>
    <t>長期債務</t>
  </si>
  <si>
    <t>其  他  負  債</t>
  </si>
  <si>
    <t>其     他     負     債</t>
  </si>
  <si>
    <t>什項負債</t>
  </si>
  <si>
    <t>淨     值</t>
  </si>
  <si>
    <t>淨              值</t>
  </si>
  <si>
    <t>基        金</t>
  </si>
  <si>
    <t>基                   金</t>
  </si>
  <si>
    <t>基金</t>
  </si>
  <si>
    <t>公        積</t>
  </si>
  <si>
    <t>公                   積</t>
  </si>
  <si>
    <t>資本公積</t>
  </si>
  <si>
    <t>特別公積</t>
  </si>
  <si>
    <t>累積餘(+)絀(-)</t>
  </si>
  <si>
    <t>累積賸餘</t>
  </si>
  <si>
    <t>累積短絀</t>
  </si>
  <si>
    <t>累積換算調整數</t>
  </si>
  <si>
    <r>
      <t>長</t>
    </r>
    <r>
      <rPr>
        <b/>
        <sz val="1"/>
        <rFont val="華康粗明體"/>
        <family val="3"/>
      </rPr>
      <t xml:space="preserve"> </t>
    </r>
    <r>
      <rPr>
        <b/>
        <sz val="10"/>
        <rFont val="華康粗明體"/>
        <family val="3"/>
      </rPr>
      <t>期</t>
    </r>
    <r>
      <rPr>
        <b/>
        <sz val="1"/>
        <rFont val="華康粗明體"/>
        <family val="3"/>
      </rPr>
      <t xml:space="preserve"> </t>
    </r>
    <r>
      <rPr>
        <b/>
        <sz val="10"/>
        <rFont val="華康粗明體"/>
        <family val="3"/>
      </rPr>
      <t>投</t>
    </r>
    <r>
      <rPr>
        <b/>
        <sz val="1"/>
        <rFont val="華康粗明體"/>
        <family val="3"/>
      </rPr>
      <t xml:space="preserve"> </t>
    </r>
    <r>
      <rPr>
        <b/>
        <sz val="10"/>
        <rFont val="華康粗明體"/>
        <family val="3"/>
      </rPr>
      <t>資</t>
    </r>
    <r>
      <rPr>
        <b/>
        <sz val="1"/>
        <rFont val="華康粗明體"/>
        <family val="3"/>
      </rPr>
      <t xml:space="preserve"> </t>
    </r>
    <r>
      <rPr>
        <b/>
        <sz val="10"/>
        <rFont val="華康粗明體"/>
        <family val="3"/>
      </rPr>
      <t>、</t>
    </r>
    <r>
      <rPr>
        <b/>
        <sz val="1"/>
        <rFont val="華康粗明體"/>
        <family val="3"/>
      </rPr>
      <t xml:space="preserve"> </t>
    </r>
    <r>
      <rPr>
        <b/>
        <sz val="10"/>
        <rFont val="華康粗明體"/>
        <family val="3"/>
      </rPr>
      <t>應</t>
    </r>
    <r>
      <rPr>
        <b/>
        <sz val="1"/>
        <rFont val="華康粗明體"/>
        <family val="3"/>
      </rPr>
      <t xml:space="preserve"> </t>
    </r>
    <r>
      <rPr>
        <b/>
        <sz val="10"/>
        <rFont val="華康粗明體"/>
        <family val="3"/>
      </rPr>
      <t>收</t>
    </r>
    <r>
      <rPr>
        <b/>
        <sz val="1"/>
        <rFont val="華康粗明體"/>
        <family val="3"/>
      </rPr>
      <t xml:space="preserve"> </t>
    </r>
    <r>
      <rPr>
        <b/>
        <sz val="10"/>
        <rFont val="華康粗明體"/>
        <family val="3"/>
      </rPr>
      <t>款</t>
    </r>
    <r>
      <rPr>
        <b/>
        <sz val="1"/>
        <rFont val="華康粗明體"/>
        <family val="3"/>
      </rPr>
      <t xml:space="preserve"> </t>
    </r>
    <r>
      <rPr>
        <b/>
        <sz val="10"/>
        <rFont val="華康粗明體"/>
        <family val="3"/>
      </rPr>
      <t>、</t>
    </r>
    <r>
      <rPr>
        <b/>
        <sz val="2"/>
        <rFont val="華康粗明體"/>
        <family val="3"/>
      </rPr>
      <t xml:space="preserve"> </t>
    </r>
    <r>
      <rPr>
        <b/>
        <sz val="10"/>
        <rFont val="華康粗明體"/>
        <family val="3"/>
      </rPr>
      <t>貸</t>
    </r>
    <r>
      <rPr>
        <b/>
        <sz val="2"/>
        <rFont val="華康粗明體"/>
        <family val="3"/>
      </rPr>
      <t xml:space="preserve"> </t>
    </r>
    <r>
      <rPr>
        <b/>
        <sz val="10"/>
        <rFont val="華康粗明體"/>
        <family val="3"/>
      </rPr>
      <t>款</t>
    </r>
  </si>
  <si>
    <r>
      <t>累</t>
    </r>
    <r>
      <rPr>
        <b/>
        <sz val="11"/>
        <rFont val="華康粗明體"/>
        <family val="3"/>
      </rPr>
      <t>　</t>
    </r>
    <r>
      <rPr>
        <b/>
        <sz val="10"/>
        <rFont val="華康粗明體"/>
        <family val="3"/>
      </rPr>
      <t>積</t>
    </r>
    <r>
      <rPr>
        <b/>
        <sz val="11"/>
        <rFont val="華康粗明體"/>
        <family val="3"/>
      </rPr>
      <t>　</t>
    </r>
    <r>
      <rPr>
        <b/>
        <sz val="10"/>
        <rFont val="華康粗明體"/>
        <family val="3"/>
      </rPr>
      <t>餘　(+)　絀　(-)</t>
    </r>
  </si>
  <si>
    <t>臺灣省臺北近郊衛生下水道工程建設基金</t>
  </si>
  <si>
    <t>臺灣省臺北近郊衛生下水道工程建設</t>
  </si>
  <si>
    <t>結束整理期間收支餘絀決算表</t>
  </si>
  <si>
    <t>會計原則變動累積影響數</t>
  </si>
  <si>
    <t>基金結束整理期間平衡表</t>
  </si>
  <si>
    <r>
      <t>中華民國</t>
    </r>
    <r>
      <rPr>
        <b/>
        <sz val="14"/>
        <rFont val="Times New Roman"/>
        <family val="1"/>
      </rPr>
      <t>95</t>
    </r>
    <r>
      <rPr>
        <b/>
        <sz val="14"/>
        <rFont val="華康粗明體"/>
        <family val="3"/>
      </rPr>
      <t>年</t>
    </r>
  </si>
  <si>
    <t>流動金融資產</t>
  </si>
  <si>
    <t>投資、長期應收款、</t>
  </si>
  <si>
    <t>流動金融負債</t>
  </si>
  <si>
    <t>非流動金融負債</t>
  </si>
  <si>
    <t>遞  延  貸  項</t>
  </si>
  <si>
    <t>遞延收入</t>
  </si>
  <si>
    <t>淨值其他項目</t>
  </si>
  <si>
    <t>未實現重估增值</t>
  </si>
  <si>
    <t>科       目</t>
  </si>
  <si>
    <t>金融商品未實現
餘絀</t>
  </si>
  <si>
    <t>無形資產</t>
  </si>
  <si>
    <t>中華民國95年1月1日</t>
  </si>
  <si>
    <r>
      <t>至</t>
    </r>
    <r>
      <rPr>
        <b/>
        <sz val="14"/>
        <rFont val="Times New Roman"/>
        <family val="1"/>
      </rPr>
      <t>3</t>
    </r>
    <r>
      <rPr>
        <b/>
        <sz val="14"/>
        <rFont val="細明體"/>
        <family val="3"/>
      </rPr>
      <t>月</t>
    </r>
    <r>
      <rPr>
        <b/>
        <sz val="14"/>
        <rFont val="Times New Roman"/>
        <family val="1"/>
      </rPr>
      <t>31</t>
    </r>
    <r>
      <rPr>
        <b/>
        <sz val="14"/>
        <rFont val="細明體"/>
        <family val="3"/>
      </rPr>
      <t>日</t>
    </r>
  </si>
  <si>
    <r>
      <t xml:space="preserve"> 3</t>
    </r>
    <r>
      <rPr>
        <b/>
        <sz val="13"/>
        <rFont val="華康粗明體"/>
        <family val="3"/>
      </rPr>
      <t>月</t>
    </r>
    <r>
      <rPr>
        <b/>
        <sz val="13"/>
        <rFont val="Times New Roman"/>
        <family val="1"/>
      </rPr>
      <t>31</t>
    </r>
    <r>
      <rPr>
        <b/>
        <sz val="13"/>
        <rFont val="華康粗明體"/>
        <family val="3"/>
      </rPr>
      <t>日</t>
    </r>
  </si>
  <si>
    <r>
      <t xml:space="preserve">
  </t>
    </r>
    <r>
      <rPr>
        <sz val="9"/>
        <rFont val="華康特粗明體"/>
        <family val="3"/>
      </rPr>
      <t>、負債移轉與承接及餘存權益分配如下：現金10億1,256 萬 486 元，扣除其他負債2,343萬9,022元及保留未結工程後續所需經費
  賸餘已繳庫數 6億9,812萬 9,962元，合計13億3,855萬5,287元，其中中央政府應分配比例為 52.9％，計7億 809萬 5,747元（扣
  元；另表列固定資產254億7,883萬187元，移由臺北市政府承接。</t>
    </r>
    <r>
      <rPr>
        <sz val="10"/>
        <rFont val="華康特粗明體"/>
        <family val="3"/>
      </rPr>
      <t xml:space="preserve">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</si>
</sst>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0_);_(* \(#,##0.00\);_(* &quot;…&quot;??_);_(@_)"/>
    <numFmt numFmtId="185" formatCode="_(* #,##0.00_);_(\-* #,##0.00_);_(* &quot;…&quot;_);_(@_)"/>
    <numFmt numFmtId="186" formatCode="_(\+* #,##0.00_);_(\-* #,##0.00_);_(* &quot;…&quot;_);_(@_)"/>
    <numFmt numFmtId="187" formatCode="General_)"/>
    <numFmt numFmtId="188" formatCode="_(* #,##0.00_);_(* #,##0.00_);_(* &quot;…&quot;_);_(@_)"/>
    <numFmt numFmtId="189" formatCode="m&quot;月&quot;d&quot;日&quot;"/>
    <numFmt numFmtId="190" formatCode="_(* #,##0.00_);_(&quot;–&quot;* #,##0.00_);_(* &quot;…&quot;_);_(@_)"/>
    <numFmt numFmtId="191" formatCode="_(&quot; +&quot;* #,##0.00_);_(&quot;–&quot;* #,##0.00_);_(* &quot;…&quot;_);_(@_)"/>
    <numFmt numFmtId="192" formatCode="0."/>
    <numFmt numFmtId="193" formatCode="_(* #,##0.0_);_(* \(#,##0.0\);_(* &quot;-&quot;??_);_(@_)"/>
    <numFmt numFmtId="194" formatCode="_(* #,##0_);_(* \(#,##0\);_(* &quot;-&quot;??_);_(@_)"/>
    <numFmt numFmtId="195" formatCode="0_ ;[Red]\-0\ "/>
    <numFmt numFmtId="196" formatCode="#,##0_ ;[Red]\-#,##0\ "/>
    <numFmt numFmtId="197" formatCode="_(&quot; +&quot;* #,##0.00_);_(&quot; –&quot;* #,##0.00_);_(* &quot;…&quot;_);_(@_)"/>
    <numFmt numFmtId="198" formatCode="_(* #,##0.00_);_(&quot;－&quot;* #,##0.00_);_(* &quot;…&quot;_);_(@_)"/>
    <numFmt numFmtId="199" formatCode="_(&quot; +&quot;* #,##0.00_);_(&quot;－&quot;* #,##0.00_);_(* &quot;…&quot;_);_(@_)"/>
    <numFmt numFmtId="200" formatCode="_(* #,##0.00_);_(&quot;–&quot;* #,##0.00_);_(* &quot;&quot;_);_(@_)"/>
    <numFmt numFmtId="201" formatCode="_(&quot; +&quot;* #,##0.00_);_(&quot; –&quot;* #,##0.00_);_(* &quot;&quot;_);_(@_)"/>
    <numFmt numFmtId="202" formatCode="_(* #,##0.00_);_(* #,##0.00_);_(* &quot;&quot;_);_(@_)"/>
    <numFmt numFmtId="203" formatCode="0.0"/>
    <numFmt numFmtId="204" formatCode="_(* #,##0.000_);_(&quot;–&quot;* #,##0.000_);_(* &quot;…&quot;_);_(@_)"/>
    <numFmt numFmtId="205" formatCode="_(* #,##0.0_);_(&quot;–&quot;* #,##0.0_);_(* &quot;…&quot;_);_(@_)"/>
    <numFmt numFmtId="206" formatCode="_(* #,##0_);_(&quot;–&quot;* #,##0_);_(* &quot;…&quot;_);_(@_)"/>
    <numFmt numFmtId="207" formatCode="_(&quot; +&quot;* #,##0.000_);_(&quot; –&quot;* #,##0.000_);_(* &quot;…&quot;_);_(@_)"/>
    <numFmt numFmtId="208" formatCode="_(&quot; +&quot;* #,##0.0_);_(&quot; –&quot;* #,##0.0_);_(* &quot;…&quot;_);_(@_)"/>
    <numFmt numFmtId="209" formatCode="_(&quot; +&quot;* #,##0_);_(&quot; –&quot;* #,##0_);_(* &quot;…&quot;_);_(@_)"/>
    <numFmt numFmtId="210" formatCode="#,##0.00_ "/>
    <numFmt numFmtId="211" formatCode="_(* #,##0.00_);_(&quot; –&quot;* #,##0.00_);_(* &quot;…&quot;_);_(@_)"/>
    <numFmt numFmtId="212" formatCode="0.00_);[Red]\(0.00\)"/>
    <numFmt numFmtId="213" formatCode="_(* #,##0.00_);_(\-* #,##0.00_);_(* &quot;&quot;_);_(@_)"/>
    <numFmt numFmtId="214" formatCode="#,##0.0_ ;[Red]\-#,##0.0\ "/>
    <numFmt numFmtId="215" formatCode="#,##0.00_ ;[Red]\-#,##0.00\ "/>
    <numFmt numFmtId="216" formatCode="_(* #,##0.0_);_(* \(#,##0.0\);_(* &quot;-&quot;_);_(@_)"/>
    <numFmt numFmtId="217" formatCode="#,##0_ "/>
    <numFmt numFmtId="218" formatCode="0.00_)"/>
    <numFmt numFmtId="219" formatCode="#,##0.00_);[Red]\(#,##0.00\)"/>
  </numFmts>
  <fonts count="75">
    <font>
      <sz val="12"/>
      <name val="Times New Roman"/>
      <family val="1"/>
    </font>
    <font>
      <b/>
      <sz val="12"/>
      <name val="Times New Roman"/>
      <family val="1"/>
    </font>
    <font>
      <i/>
      <sz val="12"/>
      <name val="Times New Roman"/>
      <family val="1"/>
    </font>
    <font>
      <b/>
      <i/>
      <sz val="12"/>
      <name val="Times New Roman"/>
      <family val="1"/>
    </font>
    <font>
      <u val="single"/>
      <sz val="9"/>
      <color indexed="12"/>
      <name val="Times New Roman"/>
      <family val="1"/>
    </font>
    <font>
      <u val="single"/>
      <sz val="9"/>
      <color indexed="36"/>
      <name val="Times New Roman"/>
      <family val="1"/>
    </font>
    <font>
      <sz val="11"/>
      <name val="Times New Roman"/>
      <family val="1"/>
    </font>
    <font>
      <b/>
      <sz val="9"/>
      <name val="Times New Roman"/>
      <family val="1"/>
    </font>
    <font>
      <sz val="10"/>
      <name val="Times New Roman"/>
      <family val="1"/>
    </font>
    <font>
      <b/>
      <sz val="20"/>
      <name val="華康粗明體"/>
      <family val="3"/>
    </font>
    <font>
      <sz val="23"/>
      <name val="新細明體"/>
      <family val="1"/>
    </font>
    <font>
      <sz val="22"/>
      <name val="新細明體"/>
      <family val="1"/>
    </font>
    <font>
      <b/>
      <sz val="12"/>
      <name val="華康粗明體"/>
      <family val="3"/>
    </font>
    <font>
      <b/>
      <sz val="9"/>
      <name val="華康粗明體"/>
      <family val="3"/>
    </font>
    <font>
      <b/>
      <sz val="10"/>
      <name val="華康粗明體"/>
      <family val="3"/>
    </font>
    <font>
      <b/>
      <sz val="11"/>
      <name val="華康粗明體"/>
      <family val="3"/>
    </font>
    <font>
      <b/>
      <sz val="14"/>
      <name val="華康粗明體"/>
      <family val="3"/>
    </font>
    <font>
      <b/>
      <sz val="14"/>
      <name val="Times New Roman"/>
      <family val="1"/>
    </font>
    <font>
      <b/>
      <sz val="11"/>
      <name val="華康特粗明體"/>
      <family val="3"/>
    </font>
    <font>
      <sz val="11"/>
      <name val="華康特粗明體"/>
      <family val="3"/>
    </font>
    <font>
      <sz val="9"/>
      <name val="華康特粗明體"/>
      <family val="3"/>
    </font>
    <font>
      <b/>
      <sz val="10"/>
      <name val="華康特粗明體"/>
      <family val="3"/>
    </font>
    <font>
      <b/>
      <sz val="10"/>
      <name val="Times New Roman"/>
      <family val="1"/>
    </font>
    <font>
      <sz val="10"/>
      <name val="華康中明體"/>
      <family val="3"/>
    </font>
    <font>
      <sz val="9"/>
      <name val="華康中明體"/>
      <family val="3"/>
    </font>
    <font>
      <sz val="10"/>
      <name val="華康中黑體"/>
      <family val="3"/>
    </font>
    <font>
      <sz val="10"/>
      <name val="華康粗明體"/>
      <family val="3"/>
    </font>
    <font>
      <sz val="9"/>
      <name val="華康粗明體"/>
      <family val="3"/>
    </font>
    <font>
      <sz val="12"/>
      <name val="華康粗明體"/>
      <family val="3"/>
    </font>
    <font>
      <b/>
      <sz val="9"/>
      <name val="華康中明體"/>
      <family val="3"/>
    </font>
    <font>
      <b/>
      <sz val="7"/>
      <name val="華康粗明體"/>
      <family val="3"/>
    </font>
    <font>
      <b/>
      <sz val="6"/>
      <name val="華康粗明體"/>
      <family val="3"/>
    </font>
    <font>
      <sz val="9"/>
      <name val="細明體"/>
      <family val="3"/>
    </font>
    <font>
      <sz val="9"/>
      <name val="華康中黑體"/>
      <family val="3"/>
    </font>
    <font>
      <b/>
      <sz val="12"/>
      <name val="華康特粗明體"/>
      <family val="3"/>
    </font>
    <font>
      <sz val="12"/>
      <name val="華康特粗明體"/>
      <family val="3"/>
    </font>
    <font>
      <b/>
      <sz val="9"/>
      <name val="華康特粗明體"/>
      <family val="3"/>
    </font>
    <font>
      <b/>
      <sz val="11"/>
      <name val="Times New Roman"/>
      <family val="1"/>
    </font>
    <font>
      <sz val="9"/>
      <name val="Times New Roman"/>
      <family val="1"/>
    </font>
    <font>
      <b/>
      <sz val="10"/>
      <name val="華康中明體"/>
      <family val="3"/>
    </font>
    <font>
      <sz val="12"/>
      <name val="新細明體"/>
      <family val="1"/>
    </font>
    <font>
      <sz val="10"/>
      <name val="華康特粗明體"/>
      <family val="3"/>
    </font>
    <font>
      <sz val="12"/>
      <name val="Courier"/>
      <family val="3"/>
    </font>
    <font>
      <b/>
      <i/>
      <sz val="16"/>
      <name val="Helv"/>
      <family val="2"/>
    </font>
    <font>
      <sz val="10"/>
      <name val="Arial"/>
      <family val="2"/>
    </font>
    <font>
      <sz val="11"/>
      <name val="華康中明體"/>
      <family val="3"/>
    </font>
    <font>
      <b/>
      <sz val="24"/>
      <name val="華康粗明體"/>
      <family val="3"/>
    </font>
    <font>
      <sz val="24"/>
      <name val="Times New Roman"/>
      <family val="1"/>
    </font>
    <font>
      <sz val="23"/>
      <name val="華康中明體"/>
      <family val="3"/>
    </font>
    <font>
      <sz val="23"/>
      <name val="Times New Roman"/>
      <family val="1"/>
    </font>
    <font>
      <b/>
      <sz val="11"/>
      <name val="華康中明體"/>
      <family val="3"/>
    </font>
    <font>
      <b/>
      <sz val="12"/>
      <name val="華康中明體"/>
      <family val="3"/>
    </font>
    <font>
      <b/>
      <sz val="12"/>
      <name val="華康行書體"/>
      <family val="3"/>
    </font>
    <font>
      <sz val="12"/>
      <name val="華康行書體"/>
      <family val="3"/>
    </font>
    <font>
      <b/>
      <sz val="1"/>
      <name val="華康粗明體"/>
      <family val="3"/>
    </font>
    <font>
      <b/>
      <sz val="2"/>
      <name val="華康粗明體"/>
      <family val="3"/>
    </font>
    <font>
      <b/>
      <sz val="20"/>
      <name val="華康特粗明體"/>
      <family val="3"/>
    </font>
    <font>
      <b/>
      <sz val="24"/>
      <name val="華康中黑體"/>
      <family val="3"/>
    </font>
    <font>
      <sz val="12"/>
      <name val="華康中明體"/>
      <family val="3"/>
    </font>
    <font>
      <sz val="24"/>
      <name val="新細明體"/>
      <family val="1"/>
    </font>
    <font>
      <b/>
      <sz val="13"/>
      <name val="華康粗明體"/>
      <family val="3"/>
    </font>
    <font>
      <b/>
      <sz val="13"/>
      <name val="Times New Roman"/>
      <family val="1"/>
    </font>
    <font>
      <b/>
      <sz val="9"/>
      <name val="華康行書體"/>
      <family val="3"/>
    </font>
    <font>
      <sz val="9"/>
      <name val="華康行書體"/>
      <family val="3"/>
    </font>
    <font>
      <sz val="10"/>
      <name val="華康行書體"/>
      <family val="3"/>
    </font>
    <font>
      <b/>
      <sz val="20"/>
      <color indexed="8"/>
      <name val="華康粗明體"/>
      <family val="3"/>
    </font>
    <font>
      <b/>
      <sz val="9"/>
      <color indexed="8"/>
      <name val="華康粗明體"/>
      <family val="3"/>
    </font>
    <font>
      <b/>
      <sz val="10"/>
      <color indexed="8"/>
      <name val="華康粗明體"/>
      <family val="3"/>
    </font>
    <font>
      <sz val="24"/>
      <color indexed="12"/>
      <name val="新細明體"/>
      <family val="1"/>
    </font>
    <font>
      <sz val="24"/>
      <color indexed="8"/>
      <name val="新細明體"/>
      <family val="1"/>
    </font>
    <font>
      <sz val="22"/>
      <color indexed="8"/>
      <name val="華康粗明體"/>
      <family val="3"/>
    </font>
    <font>
      <sz val="23"/>
      <color indexed="8"/>
      <name val="新細明體"/>
      <family val="1"/>
    </font>
    <font>
      <b/>
      <sz val="10"/>
      <color indexed="8"/>
      <name val="華康中明體"/>
      <family val="3"/>
    </font>
    <font>
      <sz val="23"/>
      <color indexed="8"/>
      <name val="華康中明體"/>
      <family val="3"/>
    </font>
    <font>
      <b/>
      <sz val="14"/>
      <name val="細明體"/>
      <family val="3"/>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19">
    <border>
      <left/>
      <right/>
      <top/>
      <bottom/>
      <diagonal/>
    </border>
    <border>
      <left style="thin"/>
      <right style="thin"/>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thin"/>
      <top>
        <color indexed="63"/>
      </top>
      <bottom style="thin"/>
    </border>
    <border>
      <left>
        <color indexed="63"/>
      </left>
      <right style="double"/>
      <top>
        <color indexed="63"/>
      </top>
      <bottom style="thin"/>
    </border>
    <border>
      <left>
        <color indexed="63"/>
      </left>
      <right style="double"/>
      <top>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6" fillId="0" borderId="0" applyBorder="0" applyAlignment="0">
      <protection/>
    </xf>
    <xf numFmtId="187" fontId="42" fillId="2" borderId="1" applyNumberFormat="0" applyFont="0" applyFill="0" applyBorder="0">
      <alignment horizontal="center" vertical="center"/>
      <protection/>
    </xf>
    <xf numFmtId="218" fontId="43" fillId="0" borderId="0">
      <alignment/>
      <protection/>
    </xf>
    <xf numFmtId="0" fontId="44"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275">
    <xf numFmtId="0" fontId="0" fillId="0" borderId="0" xfId="0" applyAlignment="1">
      <alignment/>
    </xf>
    <xf numFmtId="0" fontId="6" fillId="0" borderId="0" xfId="0" applyFont="1" applyAlignment="1" applyProtection="1">
      <alignment horizontal="left" vertical="center"/>
      <protection/>
    </xf>
    <xf numFmtId="0" fontId="0"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xf>
    <xf numFmtId="0" fontId="10" fillId="0" borderId="0" xfId="0" applyFont="1" applyAlignment="1" applyProtection="1">
      <alignment horizontal="right" vertical="center"/>
      <protection/>
    </xf>
    <xf numFmtId="0" fontId="12" fillId="0" borderId="0" xfId="0" applyFont="1" applyAlignment="1" applyProtection="1">
      <alignment vertical="center"/>
      <protection/>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right" vertical="center"/>
      <protection/>
    </xf>
    <xf numFmtId="0" fontId="16" fillId="0" borderId="0" xfId="0" applyFont="1" applyAlignment="1" applyProtection="1" quotePrefix="1">
      <alignment horizontal="right" vertical="center"/>
      <protection/>
    </xf>
    <xf numFmtId="0" fontId="14" fillId="0" borderId="0" xfId="0" applyFont="1" applyAlignment="1" applyProtection="1">
      <alignment horizontal="right" vertical="center"/>
      <protection/>
    </xf>
    <xf numFmtId="0" fontId="12" fillId="0" borderId="2" xfId="0" applyFont="1" applyBorder="1" applyAlignment="1" applyProtection="1" quotePrefix="1">
      <alignment horizontal="center" vertical="center"/>
      <protection/>
    </xf>
    <xf numFmtId="0" fontId="12" fillId="0" borderId="2"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12" fillId="0" borderId="2" xfId="0" applyFont="1" applyBorder="1" applyAlignment="1" applyProtection="1" quotePrefix="1">
      <alignment horizontal="center" vertical="center" wrapText="1"/>
      <protection/>
    </xf>
    <xf numFmtId="0" fontId="12" fillId="0" borderId="4" xfId="0" applyFont="1" applyBorder="1" applyAlignment="1" applyProtection="1">
      <alignment horizontal="center" vertical="center"/>
      <protection/>
    </xf>
    <xf numFmtId="0" fontId="18" fillId="0" borderId="0" xfId="0" applyFont="1" applyBorder="1" applyAlignment="1" applyProtection="1">
      <alignment vertical="center"/>
      <protection/>
    </xf>
    <xf numFmtId="0" fontId="19"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1" fillId="0" borderId="5" xfId="0" applyFont="1" applyBorder="1" applyAlignment="1" applyProtection="1">
      <alignment horizontal="left" vertical="center"/>
      <protection/>
    </xf>
    <xf numFmtId="0" fontId="19" fillId="0" borderId="5" xfId="0" applyFont="1" applyBorder="1" applyAlignment="1" applyProtection="1" quotePrefix="1">
      <alignment horizontal="center" vertical="center"/>
      <protection/>
    </xf>
    <xf numFmtId="0" fontId="19" fillId="0" borderId="5" xfId="0" applyFont="1" applyBorder="1" applyAlignment="1" applyProtection="1">
      <alignment horizontal="center" vertical="center"/>
      <protection/>
    </xf>
    <xf numFmtId="0" fontId="19" fillId="0" borderId="6"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8" fillId="0" borderId="0" xfId="0" applyFont="1" applyAlignment="1" applyProtection="1">
      <alignment vertical="center"/>
      <protection/>
    </xf>
    <xf numFmtId="49" fontId="15" fillId="0" borderId="0" xfId="0" applyNumberFormat="1" applyFont="1" applyBorder="1" applyAlignment="1" applyProtection="1" quotePrefix="1">
      <alignment horizontal="left" vertical="center"/>
      <protection/>
    </xf>
    <xf numFmtId="0" fontId="1" fillId="0" borderId="0" xfId="0" applyFont="1" applyAlignment="1" applyProtection="1">
      <alignment vertical="center"/>
      <protection/>
    </xf>
    <xf numFmtId="49" fontId="13" fillId="0" borderId="0" xfId="0" applyNumberFormat="1" applyFont="1" applyBorder="1" applyAlignment="1" applyProtection="1" quotePrefix="1">
      <alignment horizontal="distributed" vertical="center"/>
      <protection/>
    </xf>
    <xf numFmtId="49" fontId="14" fillId="0" borderId="5" xfId="0" applyNumberFormat="1" applyFont="1" applyBorder="1" applyAlignment="1" applyProtection="1" quotePrefix="1">
      <alignment horizontal="distributed" vertical="center"/>
      <protection/>
    </xf>
    <xf numFmtId="200" fontId="22" fillId="0" borderId="5" xfId="0" applyNumberFormat="1" applyFont="1" applyBorder="1" applyAlignment="1" applyProtection="1">
      <alignment horizontal="right" vertical="center"/>
      <protection/>
    </xf>
    <xf numFmtId="200" fontId="22" fillId="0" borderId="6" xfId="0" applyNumberFormat="1" applyFont="1" applyBorder="1" applyAlignment="1" applyProtection="1">
      <alignment horizontal="right" vertical="center"/>
      <protection/>
    </xf>
    <xf numFmtId="201" fontId="22" fillId="0" borderId="5" xfId="0" applyNumberFormat="1" applyFont="1" applyBorder="1" applyAlignment="1" applyProtection="1">
      <alignment horizontal="right" vertical="center"/>
      <protection/>
    </xf>
    <xf numFmtId="202" fontId="22" fillId="0" borderId="0" xfId="0" applyNumberFormat="1" applyFont="1" applyBorder="1" applyAlignment="1" applyProtection="1">
      <alignment horizontal="right" vertical="center"/>
      <protection/>
    </xf>
    <xf numFmtId="0" fontId="14" fillId="0" borderId="0" xfId="0" applyFont="1" applyBorder="1" applyAlignment="1" applyProtection="1">
      <alignment vertical="center"/>
      <protection/>
    </xf>
    <xf numFmtId="49" fontId="23" fillId="0" borderId="0" xfId="0" applyNumberFormat="1" applyFont="1" applyBorder="1" applyAlignment="1" applyProtection="1" quotePrefix="1">
      <alignment horizontal="left" vertical="center"/>
      <protection/>
    </xf>
    <xf numFmtId="49" fontId="24" fillId="0" borderId="0" xfId="0" applyNumberFormat="1" applyFont="1" applyBorder="1" applyAlignment="1" applyProtection="1" quotePrefix="1">
      <alignment horizontal="distributed" vertical="center"/>
      <protection/>
    </xf>
    <xf numFmtId="49" fontId="25" fillId="0" borderId="5" xfId="0" applyNumberFormat="1" applyFont="1" applyBorder="1" applyAlignment="1" applyProtection="1" quotePrefix="1">
      <alignment horizontal="distributed" vertical="center"/>
      <protection/>
    </xf>
    <xf numFmtId="200" fontId="8" fillId="0" borderId="5" xfId="0" applyNumberFormat="1" applyFont="1" applyBorder="1" applyAlignment="1" applyProtection="1">
      <alignment horizontal="right" vertical="center"/>
      <protection/>
    </xf>
    <xf numFmtId="200" fontId="8" fillId="0" borderId="6" xfId="0" applyNumberFormat="1" applyFont="1" applyBorder="1" applyAlignment="1" applyProtection="1">
      <alignment horizontal="right" vertical="center"/>
      <protection/>
    </xf>
    <xf numFmtId="201" fontId="8" fillId="0" borderId="5" xfId="0" applyNumberFormat="1" applyFont="1" applyBorder="1" applyAlignment="1" applyProtection="1">
      <alignment horizontal="right" vertical="center"/>
      <protection/>
    </xf>
    <xf numFmtId="202" fontId="8" fillId="0" borderId="0" xfId="0" applyNumberFormat="1" applyFont="1" applyBorder="1" applyAlignment="1" applyProtection="1">
      <alignment horizontal="right" vertical="center"/>
      <protection/>
    </xf>
    <xf numFmtId="200" fontId="8" fillId="0" borderId="5" xfId="0" applyNumberFormat="1" applyFont="1" applyBorder="1" applyAlignment="1" applyProtection="1">
      <alignment horizontal="right" vertical="center"/>
      <protection locked="0"/>
    </xf>
    <xf numFmtId="201" fontId="8" fillId="0" borderId="5" xfId="0" applyNumberFormat="1" applyFont="1" applyBorder="1" applyAlignment="1" applyProtection="1">
      <alignment horizontal="right" vertical="center"/>
      <protection locked="0"/>
    </xf>
    <xf numFmtId="49" fontId="14" fillId="0" borderId="0" xfId="0" applyNumberFormat="1" applyFont="1" applyBorder="1" applyAlignment="1" applyProtection="1" quotePrefix="1">
      <alignment horizontal="left" vertical="center"/>
      <protection/>
    </xf>
    <xf numFmtId="0" fontId="23" fillId="0" borderId="0" xfId="0" applyFont="1" applyBorder="1" applyAlignment="1" applyProtection="1">
      <alignment vertical="center"/>
      <protection/>
    </xf>
    <xf numFmtId="0" fontId="29" fillId="0" borderId="0" xfId="0" applyFont="1" applyBorder="1" applyAlignment="1" applyProtection="1">
      <alignment horizontal="distributed" vertical="center"/>
      <protection/>
    </xf>
    <xf numFmtId="0" fontId="23" fillId="0" borderId="5" xfId="0" applyFont="1" applyBorder="1" applyAlignment="1" applyProtection="1">
      <alignment horizontal="distributed" vertical="center"/>
      <protection/>
    </xf>
    <xf numFmtId="49" fontId="15" fillId="0" borderId="0" xfId="0" applyNumberFormat="1" applyFont="1" applyBorder="1" applyAlignment="1" applyProtection="1">
      <alignment horizontal="left" vertical="center"/>
      <protection/>
    </xf>
    <xf numFmtId="200" fontId="22" fillId="0" borderId="5" xfId="0" applyNumberFormat="1" applyFont="1" applyBorder="1" applyAlignment="1" applyProtection="1">
      <alignment horizontal="right" vertical="center"/>
      <protection locked="0"/>
    </xf>
    <xf numFmtId="201" fontId="22" fillId="0" borderId="5" xfId="0" applyNumberFormat="1" applyFont="1" applyBorder="1" applyAlignment="1" applyProtection="1">
      <alignment horizontal="right" vertical="center"/>
      <protection locked="0"/>
    </xf>
    <xf numFmtId="49" fontId="25" fillId="0" borderId="0" xfId="0" applyNumberFormat="1" applyFont="1" applyBorder="1" applyAlignment="1" applyProtection="1" quotePrefix="1">
      <alignment horizontal="left" vertical="center"/>
      <protection/>
    </xf>
    <xf numFmtId="49" fontId="33" fillId="0" borderId="0" xfId="0" applyNumberFormat="1" applyFont="1" applyBorder="1" applyAlignment="1" applyProtection="1" quotePrefix="1">
      <alignment horizontal="distributed" vertical="center"/>
      <protection/>
    </xf>
    <xf numFmtId="49" fontId="15" fillId="0" borderId="7" xfId="0" applyNumberFormat="1" applyFont="1" applyBorder="1" applyAlignment="1" applyProtection="1" quotePrefix="1">
      <alignment horizontal="left" vertical="center"/>
      <protection/>
    </xf>
    <xf numFmtId="0" fontId="1" fillId="0" borderId="7" xfId="0" applyFont="1" applyBorder="1" applyAlignment="1" applyProtection="1">
      <alignment vertical="center"/>
      <protection/>
    </xf>
    <xf numFmtId="49" fontId="13" fillId="0" borderId="7" xfId="0" applyNumberFormat="1" applyFont="1" applyBorder="1" applyAlignment="1" applyProtection="1" quotePrefix="1">
      <alignment horizontal="distributed" vertical="center"/>
      <protection/>
    </xf>
    <xf numFmtId="49" fontId="14" fillId="0" borderId="8" xfId="0" applyNumberFormat="1" applyFont="1" applyBorder="1" applyAlignment="1" applyProtection="1" quotePrefix="1">
      <alignment horizontal="distributed" vertical="center"/>
      <protection/>
    </xf>
    <xf numFmtId="200" fontId="22" fillId="0" borderId="8" xfId="0" applyNumberFormat="1" applyFont="1" applyBorder="1" applyAlignment="1" applyProtection="1">
      <alignment horizontal="right" vertical="center"/>
      <protection/>
    </xf>
    <xf numFmtId="200" fontId="22" fillId="0" borderId="9" xfId="0" applyNumberFormat="1" applyFont="1" applyBorder="1" applyAlignment="1" applyProtection="1">
      <alignment horizontal="right" vertical="center"/>
      <protection/>
    </xf>
    <xf numFmtId="201" fontId="22" fillId="0" borderId="8" xfId="0" applyNumberFormat="1" applyFont="1" applyBorder="1" applyAlignment="1" applyProtection="1">
      <alignment horizontal="right" vertical="center"/>
      <protection/>
    </xf>
    <xf numFmtId="202" fontId="22" fillId="0" borderId="7" xfId="0" applyNumberFormat="1" applyFont="1" applyBorder="1" applyAlignment="1" applyProtection="1">
      <alignment horizontal="right" vertical="center"/>
      <protection/>
    </xf>
    <xf numFmtId="0" fontId="34" fillId="0" borderId="0" xfId="0" applyFont="1" applyAlignment="1" applyProtection="1">
      <alignment vertical="center"/>
      <protection/>
    </xf>
    <xf numFmtId="0" fontId="35" fillId="0" borderId="0" xfId="0" applyFont="1" applyAlignment="1" applyProtection="1">
      <alignment vertical="center"/>
      <protection/>
    </xf>
    <xf numFmtId="0" fontId="36" fillId="0" borderId="0" xfId="0" applyFont="1" applyAlignment="1" applyProtection="1">
      <alignment horizontal="distributed" vertical="center"/>
      <protection/>
    </xf>
    <xf numFmtId="0" fontId="23" fillId="0" borderId="0" xfId="0" applyFont="1" applyAlignment="1" applyProtection="1">
      <alignment horizontal="distributed" vertical="center"/>
      <protection/>
    </xf>
    <xf numFmtId="0" fontId="34" fillId="0" borderId="0" xfId="0" applyFont="1" applyAlignment="1">
      <alignment/>
    </xf>
    <xf numFmtId="0" fontId="35" fillId="0" borderId="0" xfId="0" applyFont="1" applyAlignment="1">
      <alignment/>
    </xf>
    <xf numFmtId="0" fontId="36" fillId="0" borderId="0" xfId="0" applyFont="1" applyAlignment="1">
      <alignment horizontal="distributed"/>
    </xf>
    <xf numFmtId="0" fontId="23" fillId="0" borderId="0" xfId="0" applyFont="1" applyAlignment="1">
      <alignment horizontal="distributed"/>
    </xf>
    <xf numFmtId="0" fontId="0" fillId="0" borderId="0" xfId="0" applyFont="1" applyAlignment="1">
      <alignment/>
    </xf>
    <xf numFmtId="0" fontId="36" fillId="0" borderId="0" xfId="0" applyFont="1" applyAlignment="1">
      <alignment/>
    </xf>
    <xf numFmtId="0" fontId="23" fillId="0" borderId="0" xfId="0" applyFont="1" applyAlignment="1">
      <alignment/>
    </xf>
    <xf numFmtId="0" fontId="19" fillId="0" borderId="0" xfId="0" applyFont="1" applyAlignment="1" applyProtection="1">
      <alignment vertical="center"/>
      <protection/>
    </xf>
    <xf numFmtId="0" fontId="41" fillId="0" borderId="0" xfId="0" applyFont="1" applyAlignment="1">
      <alignment/>
    </xf>
    <xf numFmtId="0" fontId="15" fillId="0" borderId="4" xfId="0" applyFont="1" applyBorder="1" applyAlignment="1" applyProtection="1">
      <alignment horizontal="centerContinuous" vertical="center"/>
      <protection/>
    </xf>
    <xf numFmtId="0" fontId="15" fillId="0" borderId="10" xfId="0" applyFont="1" applyBorder="1" applyAlignment="1" applyProtection="1">
      <alignment horizontal="center" vertical="center"/>
      <protection/>
    </xf>
    <xf numFmtId="197" fontId="8" fillId="0" borderId="5" xfId="0" applyNumberFormat="1" applyFont="1" applyBorder="1" applyAlignment="1" applyProtection="1">
      <alignment horizontal="right" vertical="center"/>
      <protection/>
    </xf>
    <xf numFmtId="0" fontId="14" fillId="0" borderId="7" xfId="0" applyFont="1" applyBorder="1" applyAlignment="1" applyProtection="1" quotePrefix="1">
      <alignment horizontal="right" vertical="center"/>
      <protection/>
    </xf>
    <xf numFmtId="0" fontId="6" fillId="3" borderId="0" xfId="0" applyFont="1" applyFill="1" applyAlignment="1" applyProtection="1">
      <alignment horizontal="left" vertical="center"/>
      <protection/>
    </xf>
    <xf numFmtId="0" fontId="6" fillId="3" borderId="0" xfId="0" applyFont="1" applyFill="1" applyAlignment="1" applyProtection="1">
      <alignment vertical="center"/>
      <protection/>
    </xf>
    <xf numFmtId="0" fontId="37" fillId="3" borderId="0" xfId="0" applyFont="1" applyFill="1" applyAlignment="1" applyProtection="1">
      <alignment vertical="center"/>
      <protection/>
    </xf>
    <xf numFmtId="0" fontId="45" fillId="3" borderId="0" xfId="0" applyFont="1" applyFill="1" applyAlignment="1" applyProtection="1">
      <alignment vertical="center"/>
      <protection/>
    </xf>
    <xf numFmtId="0" fontId="46" fillId="0" borderId="0" xfId="0" applyFont="1" applyAlignment="1" applyProtection="1">
      <alignment horizontal="right" vertical="center"/>
      <protection/>
    </xf>
    <xf numFmtId="181" fontId="10" fillId="0" borderId="0" xfId="20" applyFont="1" applyAlignment="1" applyProtection="1">
      <alignment vertical="center"/>
      <protection/>
    </xf>
    <xf numFmtId="181" fontId="10" fillId="0" borderId="0" xfId="20" applyFont="1" applyAlignment="1" applyProtection="1">
      <alignment horizontal="centerContinuous" vertical="center"/>
      <protection/>
    </xf>
    <xf numFmtId="181" fontId="48" fillId="0" borderId="0" xfId="20" applyFont="1" applyAlignment="1" applyProtection="1">
      <alignment horizontal="centerContinuous" vertical="center"/>
      <protection/>
    </xf>
    <xf numFmtId="190" fontId="10" fillId="0" borderId="0" xfId="20" applyNumberFormat="1" applyFont="1" applyAlignment="1" applyProtection="1">
      <alignment horizontal="centerContinuous" vertical="center"/>
      <protection/>
    </xf>
    <xf numFmtId="191" fontId="10" fillId="0" borderId="0" xfId="20" applyNumberFormat="1" applyFont="1" applyAlignment="1" applyProtection="1" quotePrefix="1">
      <alignment horizontal="centerContinuous" vertical="center"/>
      <protection/>
    </xf>
    <xf numFmtId="0" fontId="39" fillId="0" borderId="0" xfId="0" applyFont="1" applyAlignment="1" applyProtection="1">
      <alignment horizontal="centerContinuous" vertical="center"/>
      <protection/>
    </xf>
    <xf numFmtId="190" fontId="12" fillId="0" borderId="0" xfId="0" applyNumberFormat="1" applyFont="1" applyAlignment="1" applyProtection="1">
      <alignment horizontal="centerContinuous" vertical="center"/>
      <protection/>
    </xf>
    <xf numFmtId="191" fontId="12" fillId="0" borderId="0" xfId="0" applyNumberFormat="1" applyFont="1" applyAlignment="1" applyProtection="1">
      <alignment horizontal="centerContinuous" vertical="center"/>
      <protection/>
    </xf>
    <xf numFmtId="0" fontId="16" fillId="0" borderId="0" xfId="0" applyFont="1" applyAlignment="1" applyProtection="1">
      <alignment horizontal="right" vertical="center"/>
      <protection/>
    </xf>
    <xf numFmtId="0" fontId="12"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4" fillId="0" borderId="11" xfId="0" applyFont="1" applyBorder="1" applyAlignment="1" applyProtection="1">
      <alignment vertical="center"/>
      <protection/>
    </xf>
    <xf numFmtId="0" fontId="15" fillId="0" borderId="11" xfId="0" applyFont="1" applyBorder="1" applyAlignment="1" applyProtection="1">
      <alignment vertical="center"/>
      <protection/>
    </xf>
    <xf numFmtId="0" fontId="50" fillId="0" borderId="12" xfId="0" applyFont="1" applyBorder="1" applyAlignment="1" applyProtection="1">
      <alignment vertical="center"/>
      <protection/>
    </xf>
    <xf numFmtId="190" fontId="15" fillId="0" borderId="4" xfId="0" applyNumberFormat="1" applyFont="1" applyBorder="1" applyAlignment="1" applyProtection="1">
      <alignment horizontal="centerContinuous" vertical="center"/>
      <protection/>
    </xf>
    <xf numFmtId="190" fontId="15" fillId="0" borderId="2" xfId="0" applyNumberFormat="1" applyFont="1" applyBorder="1" applyAlignment="1" applyProtection="1">
      <alignment horizontal="centerContinuous" vertical="center"/>
      <protection/>
    </xf>
    <xf numFmtId="191" fontId="15" fillId="0" borderId="4" xfId="0" applyNumberFormat="1" applyFont="1" applyBorder="1" applyAlignment="1" applyProtection="1">
      <alignment horizontal="centerContinuous" vertical="center"/>
      <protection/>
    </xf>
    <xf numFmtId="0" fontId="14" fillId="3" borderId="13" xfId="0" applyFont="1" applyFill="1" applyBorder="1" applyAlignment="1" applyProtection="1">
      <alignment vertical="center"/>
      <protection/>
    </xf>
    <xf numFmtId="0" fontId="15" fillId="3" borderId="13" xfId="0" applyFont="1" applyFill="1" applyBorder="1" applyAlignment="1" applyProtection="1">
      <alignment vertical="center"/>
      <protection/>
    </xf>
    <xf numFmtId="0" fontId="50" fillId="3" borderId="14" xfId="0" applyFont="1" applyFill="1" applyBorder="1" applyAlignment="1" applyProtection="1">
      <alignment vertical="center"/>
      <protection/>
    </xf>
    <xf numFmtId="0" fontId="0" fillId="4" borderId="15" xfId="0" applyFont="1" applyFill="1" applyBorder="1" applyAlignment="1" applyProtection="1" quotePrefix="1">
      <alignment horizontal="center" vertical="center"/>
      <protection/>
    </xf>
    <xf numFmtId="0" fontId="50" fillId="0" borderId="16" xfId="0" applyFont="1" applyBorder="1" applyAlignment="1" applyProtection="1">
      <alignment horizontal="left" vertical="center"/>
      <protection/>
    </xf>
    <xf numFmtId="190" fontId="15" fillId="0" borderId="16" xfId="0" applyNumberFormat="1" applyFont="1" applyBorder="1" applyAlignment="1" applyProtection="1" quotePrefix="1">
      <alignment horizontal="center" vertical="center"/>
      <protection/>
    </xf>
    <xf numFmtId="190" fontId="15" fillId="0" borderId="16" xfId="0" applyNumberFormat="1" applyFont="1" applyBorder="1" applyAlignment="1" applyProtection="1">
      <alignment horizontal="center" vertical="center"/>
      <protection/>
    </xf>
    <xf numFmtId="0" fontId="14" fillId="3" borderId="10" xfId="0" applyFont="1" applyFill="1" applyBorder="1" applyAlignment="1" applyProtection="1">
      <alignment vertical="center"/>
      <protection/>
    </xf>
    <xf numFmtId="0" fontId="15" fillId="3" borderId="10" xfId="0" applyFont="1" applyFill="1" applyBorder="1" applyAlignment="1" applyProtection="1" quotePrefix="1">
      <alignment horizontal="left" vertical="center"/>
      <protection/>
    </xf>
    <xf numFmtId="0" fontId="50" fillId="3" borderId="16" xfId="0" applyFont="1" applyFill="1" applyBorder="1" applyAlignment="1" applyProtection="1">
      <alignment horizontal="left" vertical="center"/>
      <protection/>
    </xf>
    <xf numFmtId="0" fontId="40" fillId="4" borderId="17" xfId="0" applyFont="1" applyFill="1" applyBorder="1" applyAlignment="1" applyProtection="1">
      <alignment horizontal="center" vertical="center"/>
      <protection/>
    </xf>
    <xf numFmtId="0" fontId="15" fillId="0" borderId="0" xfId="0" applyFont="1" applyBorder="1" applyAlignment="1" applyProtection="1" quotePrefix="1">
      <alignment horizontal="left" vertical="center"/>
      <protection/>
    </xf>
    <xf numFmtId="0" fontId="50" fillId="0" borderId="5" xfId="0" applyFont="1" applyBorder="1" applyAlignment="1" applyProtection="1">
      <alignment horizontal="left" vertical="center"/>
      <protection/>
    </xf>
    <xf numFmtId="190" fontId="15" fillId="0" borderId="5" xfId="0" applyNumberFormat="1" applyFont="1" applyBorder="1" applyAlignment="1" applyProtection="1" quotePrefix="1">
      <alignment horizontal="center" vertical="center"/>
      <protection/>
    </xf>
    <xf numFmtId="190" fontId="15" fillId="0" borderId="5" xfId="0" applyNumberFormat="1"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4" fillId="3" borderId="0" xfId="0" applyFont="1" applyFill="1" applyBorder="1" applyAlignment="1" applyProtection="1">
      <alignment vertical="center"/>
      <protection/>
    </xf>
    <xf numFmtId="0" fontId="15" fillId="3" borderId="0" xfId="0" applyFont="1" applyFill="1" applyBorder="1" applyAlignment="1" applyProtection="1" quotePrefix="1">
      <alignment horizontal="left" vertical="center"/>
      <protection/>
    </xf>
    <xf numFmtId="0" fontId="50" fillId="3" borderId="5" xfId="0" applyFont="1" applyFill="1" applyBorder="1" applyAlignment="1" applyProtection="1">
      <alignment horizontal="left" vertical="center"/>
      <protection/>
    </xf>
    <xf numFmtId="0" fontId="0" fillId="4" borderId="18" xfId="0" applyFont="1" applyFill="1" applyBorder="1" applyAlignment="1" applyProtection="1">
      <alignment horizontal="center" vertical="center"/>
      <protection/>
    </xf>
    <xf numFmtId="0" fontId="51" fillId="0" borderId="5" xfId="0" applyFont="1" applyBorder="1" applyAlignment="1" applyProtection="1">
      <alignment horizontal="right" vertical="center"/>
      <protection/>
    </xf>
    <xf numFmtId="0" fontId="51" fillId="3" borderId="0" xfId="0" applyFont="1" applyFill="1" applyBorder="1" applyAlignment="1" applyProtection="1">
      <alignment vertical="center"/>
      <protection/>
    </xf>
    <xf numFmtId="0" fontId="51" fillId="3" borderId="5" xfId="0" applyFont="1" applyFill="1" applyBorder="1" applyAlignment="1" applyProtection="1">
      <alignment vertical="center"/>
      <protection/>
    </xf>
    <xf numFmtId="0" fontId="0" fillId="4" borderId="18" xfId="0" applyFont="1" applyFill="1" applyBorder="1" applyAlignment="1" applyProtection="1" quotePrefix="1">
      <alignment horizontal="center" vertical="center"/>
      <protection/>
    </xf>
    <xf numFmtId="0" fontId="52" fillId="0" borderId="0" xfId="0" applyFont="1" applyAlignment="1" applyProtection="1">
      <alignment vertical="center"/>
      <protection/>
    </xf>
    <xf numFmtId="0" fontId="14" fillId="0" borderId="0" xfId="0" applyFont="1" applyBorder="1" applyAlignment="1" applyProtection="1" quotePrefix="1">
      <alignment horizontal="left" vertical="center"/>
      <protection/>
    </xf>
    <xf numFmtId="0" fontId="24" fillId="0" borderId="0" xfId="0" applyFont="1" applyBorder="1" applyAlignment="1" applyProtection="1">
      <alignment horizontal="distributed" vertical="center"/>
      <protection/>
    </xf>
    <xf numFmtId="0" fontId="24" fillId="0" borderId="5" xfId="0" applyFont="1" applyBorder="1" applyAlignment="1" applyProtection="1">
      <alignment horizontal="right" vertical="center"/>
      <protection/>
    </xf>
    <xf numFmtId="190" fontId="8" fillId="0" borderId="5" xfId="0" applyNumberFormat="1" applyFont="1" applyBorder="1" applyAlignment="1" applyProtection="1">
      <alignment horizontal="right" vertical="center"/>
      <protection/>
    </xf>
    <xf numFmtId="188" fontId="8" fillId="0" borderId="0" xfId="0" applyNumberFormat="1" applyFont="1" applyBorder="1" applyAlignment="1" applyProtection="1">
      <alignment horizontal="right" vertical="center"/>
      <protection/>
    </xf>
    <xf numFmtId="0" fontId="14" fillId="3" borderId="0" xfId="0" applyFont="1" applyFill="1" applyBorder="1" applyAlignment="1" applyProtection="1" quotePrefix="1">
      <alignment horizontal="left" vertical="center"/>
      <protection/>
    </xf>
    <xf numFmtId="0" fontId="24" fillId="3" borderId="0" xfId="0" applyFont="1" applyFill="1" applyBorder="1" applyAlignment="1" applyProtection="1">
      <alignment horizontal="distributed" vertical="center"/>
      <protection/>
    </xf>
    <xf numFmtId="0" fontId="24" fillId="3" borderId="5" xfId="0" applyFont="1" applyFill="1" applyBorder="1" applyAlignment="1" applyProtection="1">
      <alignment vertical="center"/>
      <protection/>
    </xf>
    <xf numFmtId="0" fontId="53" fillId="0" borderId="0" xfId="0" applyFont="1" applyAlignment="1" applyProtection="1">
      <alignment vertical="center"/>
      <protection/>
    </xf>
    <xf numFmtId="0" fontId="52" fillId="0" borderId="0" xfId="0" applyFont="1" applyBorder="1" applyAlignment="1" applyProtection="1">
      <alignment vertical="center"/>
      <protection/>
    </xf>
    <xf numFmtId="0" fontId="29" fillId="0" borderId="5" xfId="0" applyFont="1" applyBorder="1" applyAlignment="1" applyProtection="1" quotePrefix="1">
      <alignment horizontal="right" vertical="center"/>
      <protection/>
    </xf>
    <xf numFmtId="0" fontId="29" fillId="3" borderId="0" xfId="0" applyFont="1" applyFill="1" applyBorder="1" applyAlignment="1" applyProtection="1">
      <alignment horizontal="distributed" vertical="center"/>
      <protection/>
    </xf>
    <xf numFmtId="0" fontId="29" fillId="3" borderId="5" xfId="0" applyFont="1" applyFill="1" applyBorder="1" applyAlignment="1" applyProtection="1" quotePrefix="1">
      <alignment horizontal="distributed" vertical="center"/>
      <protection/>
    </xf>
    <xf numFmtId="0" fontId="26" fillId="0" borderId="0" xfId="0" applyFont="1" applyBorder="1" applyAlignment="1" applyProtection="1">
      <alignment horizontal="distributed" vertical="center"/>
      <protection/>
    </xf>
    <xf numFmtId="0" fontId="24" fillId="0" borderId="5" xfId="0" applyFont="1" applyBorder="1" applyAlignment="1" applyProtection="1" quotePrefix="1">
      <alignment horizontal="right" vertical="center"/>
      <protection/>
    </xf>
    <xf numFmtId="192" fontId="26" fillId="3" borderId="0" xfId="0" applyNumberFormat="1" applyFont="1" applyFill="1" applyBorder="1" applyAlignment="1" applyProtection="1">
      <alignment horizontal="center" vertical="center"/>
      <protection/>
    </xf>
    <xf numFmtId="0" fontId="24" fillId="3" borderId="5" xfId="0" applyFont="1" applyFill="1" applyBorder="1" applyAlignment="1" applyProtection="1" quotePrefix="1">
      <alignment horizontal="distributed" vertical="center"/>
      <protection/>
    </xf>
    <xf numFmtId="0" fontId="53" fillId="0" borderId="0" xfId="0" applyFont="1" applyBorder="1" applyAlignment="1" applyProtection="1">
      <alignment vertical="center"/>
      <protection/>
    </xf>
    <xf numFmtId="0" fontId="29" fillId="0" borderId="5" xfId="0" applyFont="1" applyBorder="1" applyAlignment="1" applyProtection="1">
      <alignment horizontal="right" vertical="center"/>
      <protection/>
    </xf>
    <xf numFmtId="0" fontId="29" fillId="3" borderId="5" xfId="0" applyFont="1" applyFill="1" applyBorder="1" applyAlignment="1" applyProtection="1">
      <alignment vertical="center"/>
      <protection/>
    </xf>
    <xf numFmtId="0" fontId="1" fillId="4" borderId="18" xfId="0" applyFont="1" applyFill="1" applyBorder="1" applyAlignment="1" applyProtection="1">
      <alignment horizontal="center" vertical="center"/>
      <protection/>
    </xf>
    <xf numFmtId="0" fontId="23" fillId="0" borderId="0" xfId="0" applyFont="1" applyBorder="1" applyAlignment="1" applyProtection="1">
      <alignment horizontal="left" vertical="center"/>
      <protection/>
    </xf>
    <xf numFmtId="0" fontId="56" fillId="0" borderId="0" xfId="0" applyFont="1" applyAlignment="1" applyProtection="1">
      <alignment vertical="center"/>
      <protection/>
    </xf>
    <xf numFmtId="181" fontId="57" fillId="0" borderId="0" xfId="20" applyFont="1" applyAlignment="1" applyProtection="1">
      <alignment vertical="center"/>
      <protection/>
    </xf>
    <xf numFmtId="192" fontId="14" fillId="0" borderId="0" xfId="0" applyNumberFormat="1" applyFont="1" applyBorder="1" applyAlignment="1" applyProtection="1" quotePrefix="1">
      <alignment horizontal="center" vertical="center"/>
      <protection/>
    </xf>
    <xf numFmtId="192" fontId="14" fillId="3" borderId="0" xfId="0" applyNumberFormat="1" applyFont="1" applyFill="1" applyBorder="1" applyAlignment="1" applyProtection="1" quotePrefix="1">
      <alignment horizontal="center" vertical="center"/>
      <protection/>
    </xf>
    <xf numFmtId="0" fontId="1" fillId="4" borderId="18" xfId="0" applyFont="1" applyFill="1" applyBorder="1" applyAlignment="1" applyProtection="1" quotePrefix="1">
      <alignment horizontal="center" vertical="center"/>
      <protection/>
    </xf>
    <xf numFmtId="192" fontId="26" fillId="0" borderId="0" xfId="0" applyNumberFormat="1" applyFont="1" applyBorder="1" applyAlignment="1" applyProtection="1">
      <alignment horizontal="center" vertical="center"/>
      <protection/>
    </xf>
    <xf numFmtId="192" fontId="26" fillId="0" borderId="0" xfId="0" applyNumberFormat="1" applyFont="1" applyBorder="1" applyAlignment="1" applyProtection="1" quotePrefix="1">
      <alignment horizontal="center" vertical="center"/>
      <protection/>
    </xf>
    <xf numFmtId="192" fontId="26" fillId="3" borderId="0" xfId="0" applyNumberFormat="1" applyFont="1" applyFill="1" applyBorder="1" applyAlignment="1" applyProtection="1" quotePrefix="1">
      <alignment horizontal="center" vertical="center"/>
      <protection/>
    </xf>
    <xf numFmtId="0" fontId="51" fillId="0" borderId="8" xfId="0" applyFont="1" applyBorder="1" applyAlignment="1" applyProtection="1">
      <alignment horizontal="right" vertical="center"/>
      <protection/>
    </xf>
    <xf numFmtId="0" fontId="14" fillId="3" borderId="0" xfId="0" applyFont="1" applyFill="1" applyBorder="1" applyAlignment="1" applyProtection="1" quotePrefix="1">
      <alignment horizontal="right" vertical="center"/>
      <protection/>
    </xf>
    <xf numFmtId="0" fontId="6" fillId="0" borderId="18" xfId="0" applyFont="1" applyBorder="1" applyAlignment="1" applyProtection="1">
      <alignment horizontal="center" vertical="center"/>
      <protection/>
    </xf>
    <xf numFmtId="0" fontId="9" fillId="0" borderId="0" xfId="0" applyFont="1" applyAlignment="1" applyProtection="1">
      <alignment horizontal="centerContinuous" vertical="center"/>
      <protection/>
    </xf>
    <xf numFmtId="190" fontId="9" fillId="0" borderId="0" xfId="0" applyNumberFormat="1" applyFont="1" applyAlignment="1" applyProtection="1">
      <alignment horizontal="centerContinuous" vertical="center"/>
      <protection/>
    </xf>
    <xf numFmtId="191" fontId="9" fillId="0" borderId="0" xfId="0" applyNumberFormat="1" applyFont="1" applyAlignment="1" applyProtection="1">
      <alignment horizontal="centerContinuous" vertical="center"/>
      <protection/>
    </xf>
    <xf numFmtId="0" fontId="46" fillId="3" borderId="0" xfId="0" applyFont="1" applyFill="1" applyAlignment="1" applyProtection="1">
      <alignment horizontal="left" vertical="center"/>
      <protection/>
    </xf>
    <xf numFmtId="0" fontId="14" fillId="3" borderId="0" xfId="0" applyFont="1" applyFill="1" applyAlignment="1" applyProtection="1">
      <alignment vertical="center"/>
      <protection/>
    </xf>
    <xf numFmtId="0" fontId="9" fillId="3" borderId="0" xfId="0" applyFont="1" applyFill="1" applyAlignment="1" applyProtection="1">
      <alignment horizontal="centerContinuous" vertical="center"/>
      <protection/>
    </xf>
    <xf numFmtId="0" fontId="39" fillId="3" borderId="0" xfId="0" applyFont="1" applyFill="1" applyAlignment="1" applyProtection="1">
      <alignment horizontal="centerContinuous" vertical="center"/>
      <protection/>
    </xf>
    <xf numFmtId="0" fontId="47" fillId="0" borderId="18" xfId="0" applyFont="1" applyBorder="1" applyAlignment="1" applyProtection="1">
      <alignment horizontal="right" vertical="center"/>
      <protection/>
    </xf>
    <xf numFmtId="0" fontId="59" fillId="3" borderId="0" xfId="0" applyFont="1" applyFill="1" applyAlignment="1" applyProtection="1">
      <alignment horizontal="left" vertical="center"/>
      <protection/>
    </xf>
    <xf numFmtId="181" fontId="10" fillId="3" borderId="0" xfId="20" applyFont="1" applyFill="1" applyAlignment="1" applyProtection="1">
      <alignment vertical="center"/>
      <protection/>
    </xf>
    <xf numFmtId="181" fontId="10" fillId="3" borderId="0" xfId="20" applyFont="1" applyFill="1" applyAlignment="1" applyProtection="1">
      <alignment horizontal="centerContinuous" vertical="center"/>
      <protection/>
    </xf>
    <xf numFmtId="181" fontId="48" fillId="3" borderId="0" xfId="20" applyFont="1" applyFill="1" applyAlignment="1" applyProtection="1">
      <alignment horizontal="centerContinuous" vertical="center"/>
      <protection/>
    </xf>
    <xf numFmtId="0" fontId="49" fillId="0" borderId="18" xfId="0" applyFont="1" applyBorder="1" applyAlignment="1" applyProtection="1">
      <alignment horizontal="right" vertical="center"/>
      <protection/>
    </xf>
    <xf numFmtId="0" fontId="61" fillId="0" borderId="0" xfId="0" applyFont="1" applyAlignment="1" applyProtection="1">
      <alignment horizontal="left" vertical="center"/>
      <protection/>
    </xf>
    <xf numFmtId="0" fontId="60" fillId="3" borderId="0" xfId="0" applyFont="1" applyFill="1" applyAlignment="1" applyProtection="1">
      <alignment horizontal="left" vertical="center"/>
      <protection/>
    </xf>
    <xf numFmtId="0" fontId="12" fillId="3" borderId="0" xfId="0" applyFont="1" applyFill="1" applyAlignment="1" applyProtection="1">
      <alignment vertical="center"/>
      <protection/>
    </xf>
    <xf numFmtId="0" fontId="0" fillId="0" borderId="18" xfId="0" applyFont="1" applyBorder="1" applyAlignment="1" applyProtection="1">
      <alignment horizontal="center" vertical="center"/>
      <protection/>
    </xf>
    <xf numFmtId="0" fontId="0" fillId="4" borderId="17" xfId="0" applyFont="1" applyFill="1" applyBorder="1" applyAlignment="1" applyProtection="1">
      <alignment horizontal="center" vertical="center"/>
      <protection/>
    </xf>
    <xf numFmtId="0" fontId="51" fillId="0" borderId="0" xfId="0" applyFont="1" applyBorder="1" applyAlignment="1" applyProtection="1">
      <alignment vertical="center"/>
      <protection/>
    </xf>
    <xf numFmtId="0" fontId="51" fillId="0" borderId="5" xfId="0" applyFont="1" applyBorder="1" applyAlignment="1" applyProtection="1">
      <alignment vertical="center"/>
      <protection/>
    </xf>
    <xf numFmtId="0" fontId="24" fillId="0" borderId="5" xfId="0" applyFont="1" applyBorder="1" applyAlignment="1" applyProtection="1">
      <alignment vertical="center"/>
      <protection/>
    </xf>
    <xf numFmtId="0" fontId="29" fillId="0" borderId="0" xfId="0" applyFont="1" applyBorder="1" applyAlignment="1" applyProtection="1" quotePrefix="1">
      <alignment horizontal="distributed" vertical="center"/>
      <protection/>
    </xf>
    <xf numFmtId="0" fontId="62" fillId="0" borderId="5" xfId="0" applyFont="1" applyBorder="1" applyAlignment="1" applyProtection="1" quotePrefix="1">
      <alignment horizontal="distributed" vertical="center"/>
      <protection/>
    </xf>
    <xf numFmtId="0" fontId="29" fillId="3" borderId="0" xfId="0" applyFont="1" applyFill="1" applyBorder="1" applyAlignment="1" applyProtection="1" quotePrefix="1">
      <alignment horizontal="distributed" vertical="center"/>
      <protection/>
    </xf>
    <xf numFmtId="0" fontId="62" fillId="3" borderId="5" xfId="0" applyFont="1" applyFill="1" applyBorder="1" applyAlignment="1" applyProtection="1" quotePrefix="1">
      <alignment horizontal="distributed" vertical="center"/>
      <protection/>
    </xf>
    <xf numFmtId="0" fontId="63" fillId="0" borderId="5" xfId="0" applyFont="1" applyBorder="1" applyAlignment="1" applyProtection="1" quotePrefix="1">
      <alignment horizontal="distributed" vertical="center"/>
      <protection/>
    </xf>
    <xf numFmtId="0" fontId="24" fillId="0" borderId="0" xfId="0" applyFont="1" applyBorder="1" applyAlignment="1" applyProtection="1" quotePrefix="1">
      <alignment horizontal="distributed" vertical="center"/>
      <protection/>
    </xf>
    <xf numFmtId="0" fontId="63" fillId="3" borderId="5" xfId="0" applyFont="1" applyFill="1" applyBorder="1" applyAlignment="1" applyProtection="1" quotePrefix="1">
      <alignment horizontal="distributed" vertical="center"/>
      <protection/>
    </xf>
    <xf numFmtId="0" fontId="24" fillId="3" borderId="0" xfId="0" applyFont="1" applyFill="1" applyBorder="1" applyAlignment="1" applyProtection="1" quotePrefix="1">
      <alignment horizontal="distributed" vertical="center"/>
      <protection/>
    </xf>
    <xf numFmtId="0" fontId="29" fillId="0" borderId="0" xfId="0" applyFont="1" applyBorder="1" applyAlignment="1" applyProtection="1">
      <alignment vertical="center"/>
      <protection/>
    </xf>
    <xf numFmtId="0" fontId="62" fillId="0" borderId="5" xfId="0" applyFont="1" applyBorder="1" applyAlignment="1" applyProtection="1">
      <alignment vertical="center"/>
      <protection/>
    </xf>
    <xf numFmtId="0" fontId="29" fillId="3" borderId="0" xfId="0" applyFont="1" applyFill="1" applyBorder="1" applyAlignment="1" applyProtection="1">
      <alignment vertical="center"/>
      <protection/>
    </xf>
    <xf numFmtId="0" fontId="62" fillId="3" borderId="5" xfId="0" applyFont="1" applyFill="1" applyBorder="1" applyAlignment="1" applyProtection="1">
      <alignment vertical="center"/>
      <protection/>
    </xf>
    <xf numFmtId="0" fontId="63" fillId="0" borderId="5" xfId="0" applyFont="1" applyBorder="1" applyAlignment="1" applyProtection="1">
      <alignment vertical="center"/>
      <protection/>
    </xf>
    <xf numFmtId="0" fontId="63" fillId="3" borderId="5" xfId="0" applyFont="1" applyFill="1" applyBorder="1" applyAlignment="1" applyProtection="1">
      <alignment vertical="center"/>
      <protection/>
    </xf>
    <xf numFmtId="49" fontId="13" fillId="0" borderId="0" xfId="0" applyNumberFormat="1" applyFont="1" applyBorder="1" applyAlignment="1" applyProtection="1">
      <alignment horizontal="left" vertical="center"/>
      <protection/>
    </xf>
    <xf numFmtId="0" fontId="12" fillId="3" borderId="0" xfId="0" applyFont="1" applyFill="1" applyBorder="1" applyAlignment="1" applyProtection="1">
      <alignment vertical="center"/>
      <protection/>
    </xf>
    <xf numFmtId="49" fontId="13" fillId="3" borderId="0" xfId="0" applyNumberFormat="1" applyFont="1" applyFill="1" applyBorder="1" applyAlignment="1" applyProtection="1">
      <alignment horizontal="left" vertical="center"/>
      <protection/>
    </xf>
    <xf numFmtId="0" fontId="15" fillId="0" borderId="7" xfId="0" applyFont="1" applyBorder="1" applyAlignment="1" applyProtection="1" quotePrefix="1">
      <alignment horizontal="left" vertical="center"/>
      <protection/>
    </xf>
    <xf numFmtId="0" fontId="51" fillId="0" borderId="7" xfId="0" applyFont="1" applyBorder="1" applyAlignment="1" applyProtection="1">
      <alignment vertical="center"/>
      <protection/>
    </xf>
    <xf numFmtId="0" fontId="51" fillId="0" borderId="8" xfId="0" applyFont="1" applyBorder="1" applyAlignment="1" applyProtection="1">
      <alignment vertical="center"/>
      <protection/>
    </xf>
    <xf numFmtId="0" fontId="53" fillId="0" borderId="0" xfId="0" applyFont="1" applyAlignment="1">
      <alignment vertical="center"/>
    </xf>
    <xf numFmtId="0" fontId="41" fillId="3" borderId="0" xfId="0" applyFont="1" applyFill="1" applyAlignment="1">
      <alignment vertical="center"/>
    </xf>
    <xf numFmtId="0" fontId="35" fillId="3" borderId="0" xfId="0" applyFont="1" applyFill="1" applyAlignment="1">
      <alignment vertical="center"/>
    </xf>
    <xf numFmtId="0" fontId="58" fillId="3" borderId="0" xfId="0" applyFont="1" applyFill="1" applyAlignment="1">
      <alignment vertical="center"/>
    </xf>
    <xf numFmtId="0" fontId="0" fillId="0" borderId="0" xfId="0" applyFont="1" applyAlignment="1">
      <alignment horizontal="center" vertical="center"/>
    </xf>
    <xf numFmtId="0" fontId="58" fillId="0" borderId="0" xfId="0" applyFont="1" applyAlignment="1">
      <alignment/>
    </xf>
    <xf numFmtId="190" fontId="53" fillId="0" borderId="0" xfId="0" applyNumberFormat="1" applyFont="1" applyAlignment="1">
      <alignment/>
    </xf>
    <xf numFmtId="190" fontId="64" fillId="0" borderId="0" xfId="0" applyNumberFormat="1" applyFont="1" applyAlignment="1">
      <alignment/>
    </xf>
    <xf numFmtId="191" fontId="53" fillId="0" borderId="0" xfId="0" applyNumberFormat="1" applyFont="1" applyAlignment="1">
      <alignment/>
    </xf>
    <xf numFmtId="0" fontId="53" fillId="0" borderId="0" xfId="0" applyFont="1" applyAlignment="1">
      <alignment/>
    </xf>
    <xf numFmtId="0" fontId="41" fillId="3" borderId="0" xfId="0" applyFont="1" applyFill="1" applyAlignment="1">
      <alignment/>
    </xf>
    <xf numFmtId="0" fontId="35" fillId="3" borderId="0" xfId="0" applyFont="1" applyFill="1" applyAlignment="1">
      <alignment/>
    </xf>
    <xf numFmtId="0" fontId="58" fillId="3" borderId="0" xfId="0" applyFont="1" applyFill="1" applyAlignment="1">
      <alignment/>
    </xf>
    <xf numFmtId="0" fontId="0" fillId="0" borderId="0" xfId="0" applyFont="1" applyAlignment="1">
      <alignment horizontal="center"/>
    </xf>
    <xf numFmtId="0" fontId="11" fillId="0" borderId="0" xfId="0" applyFont="1" applyAlignment="1" applyProtection="1" quotePrefix="1">
      <alignment horizontal="left"/>
      <protection/>
    </xf>
    <xf numFmtId="0" fontId="10" fillId="0" borderId="0" xfId="0" applyFont="1" applyAlignment="1" applyProtection="1">
      <alignment horizontal="left"/>
      <protection/>
    </xf>
    <xf numFmtId="0" fontId="65" fillId="0" borderId="0" xfId="0" applyFont="1" applyAlignment="1" quotePrefix="1">
      <alignment horizontal="centerContinuous"/>
    </xf>
    <xf numFmtId="0" fontId="65"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65" fillId="0" borderId="0" xfId="0" applyFont="1" applyAlignment="1">
      <alignment/>
    </xf>
    <xf numFmtId="0" fontId="65" fillId="0" borderId="0" xfId="0" applyFont="1" applyAlignment="1">
      <alignment horizontal="right"/>
    </xf>
    <xf numFmtId="0" fontId="9" fillId="0" borderId="0" xfId="0" applyFont="1" applyAlignment="1" applyProtection="1">
      <alignment horizontal="left"/>
      <protection/>
    </xf>
    <xf numFmtId="0" fontId="9" fillId="0" borderId="0" xfId="0" applyFont="1" applyAlignment="1" applyProtection="1">
      <alignment/>
      <protection/>
    </xf>
    <xf numFmtId="0" fontId="69" fillId="0" borderId="0" xfId="0" applyFont="1" applyAlignment="1">
      <alignment horizontal="centerContinuous"/>
    </xf>
    <xf numFmtId="0" fontId="69" fillId="0" borderId="0" xfId="0" applyFont="1" applyAlignment="1">
      <alignment/>
    </xf>
    <xf numFmtId="0" fontId="69" fillId="0" borderId="0" xfId="0" applyFont="1" applyAlignment="1">
      <alignment horizontal="right"/>
    </xf>
    <xf numFmtId="0" fontId="70" fillId="0" borderId="0" xfId="0" applyFont="1" applyAlignment="1">
      <alignment horizontal="right"/>
    </xf>
    <xf numFmtId="0" fontId="10" fillId="0" borderId="0" xfId="0" applyFont="1" applyAlignment="1" applyProtection="1">
      <alignment/>
      <protection/>
    </xf>
    <xf numFmtId="181" fontId="71" fillId="0" borderId="0" xfId="20" applyFont="1" applyAlignment="1">
      <alignment horizontal="centerContinuous"/>
    </xf>
    <xf numFmtId="0" fontId="67" fillId="0" borderId="0" xfId="0" applyFont="1" applyAlignment="1">
      <alignment/>
    </xf>
    <xf numFmtId="0" fontId="72" fillId="0" borderId="0" xfId="0" applyFont="1" applyAlignment="1">
      <alignment horizontal="centerContinuous"/>
    </xf>
    <xf numFmtId="190" fontId="65" fillId="0" borderId="0" xfId="0" applyNumberFormat="1" applyFont="1" applyAlignment="1">
      <alignment horizontal="centerContinuous"/>
    </xf>
    <xf numFmtId="191" fontId="65" fillId="0" borderId="0" xfId="0" applyNumberFormat="1" applyFont="1" applyAlignment="1">
      <alignment horizontal="centerContinuous"/>
    </xf>
    <xf numFmtId="0" fontId="46" fillId="0" borderId="0" xfId="0" applyFont="1" applyAlignment="1" applyProtection="1">
      <alignment horizontal="right"/>
      <protection/>
    </xf>
    <xf numFmtId="0" fontId="47" fillId="0" borderId="0" xfId="0" applyFont="1" applyAlignment="1" applyProtection="1">
      <alignment horizontal="right"/>
      <protection/>
    </xf>
    <xf numFmtId="181" fontId="71" fillId="0" borderId="0" xfId="20" applyFont="1" applyAlignment="1">
      <alignment/>
    </xf>
    <xf numFmtId="181" fontId="73" fillId="0" borderId="0" xfId="20" applyFont="1" applyAlignment="1">
      <alignment horizontal="centerContinuous"/>
    </xf>
    <xf numFmtId="190" fontId="71" fillId="0" borderId="0" xfId="20" applyNumberFormat="1" applyFont="1" applyAlignment="1">
      <alignment horizontal="centerContinuous"/>
    </xf>
    <xf numFmtId="191" fontId="71" fillId="0" borderId="0" xfId="20" applyNumberFormat="1" applyFont="1" applyAlignment="1" quotePrefix="1">
      <alignment horizontal="centerContinuous"/>
    </xf>
    <xf numFmtId="0" fontId="71" fillId="0" borderId="0" xfId="0" applyFont="1" applyAlignment="1">
      <alignment horizontal="right"/>
    </xf>
    <xf numFmtId="0" fontId="10" fillId="0" borderId="0" xfId="0" applyFont="1" applyAlignment="1" applyProtection="1">
      <alignment horizontal="right"/>
      <protection/>
    </xf>
    <xf numFmtId="0" fontId="49" fillId="0" borderId="0" xfId="0" applyFont="1" applyAlignment="1" applyProtection="1">
      <alignment horizontal="right"/>
      <protection/>
    </xf>
    <xf numFmtId="181" fontId="10" fillId="0" borderId="0" xfId="20" applyFont="1" applyAlignment="1" applyProtection="1">
      <alignment/>
      <protection/>
    </xf>
    <xf numFmtId="0" fontId="74" fillId="0" borderId="0" xfId="0" applyFont="1" applyAlignment="1" applyProtection="1">
      <alignment horizontal="left" vertical="center"/>
      <protection/>
    </xf>
    <xf numFmtId="0" fontId="15" fillId="0" borderId="0" xfId="0" applyFont="1" applyBorder="1" applyAlignment="1" applyProtection="1">
      <alignment vertical="center"/>
      <protection/>
    </xf>
    <xf numFmtId="202" fontId="22" fillId="0" borderId="9" xfId="0" applyNumberFormat="1" applyFont="1" applyBorder="1" applyAlignment="1" applyProtection="1">
      <alignment horizontal="right" vertical="center"/>
      <protection/>
    </xf>
    <xf numFmtId="0" fontId="23" fillId="0" borderId="0" xfId="0" applyFont="1" applyBorder="1" applyAlignment="1" applyProtection="1">
      <alignment horizontal="left" vertical="center" wrapText="1"/>
      <protection locked="0"/>
    </xf>
    <xf numFmtId="0" fontId="15" fillId="0" borderId="11" xfId="0" applyFont="1" applyBorder="1" applyAlignment="1" applyProtection="1" quotePrefix="1">
      <alignment horizontal="center" vertical="center"/>
      <protection/>
    </xf>
    <xf numFmtId="49" fontId="26" fillId="0" borderId="0" xfId="0" applyNumberFormat="1" applyFont="1" applyBorder="1" applyAlignment="1" applyProtection="1" quotePrefix="1">
      <alignment horizontal="distributed" vertical="center"/>
      <protection/>
    </xf>
    <xf numFmtId="0" fontId="26" fillId="0" borderId="0" xfId="0" applyFont="1" applyAlignment="1" applyProtection="1">
      <alignment vertical="center"/>
      <protection/>
    </xf>
    <xf numFmtId="49" fontId="24" fillId="0" borderId="0" xfId="0" applyNumberFormat="1" applyFont="1" applyBorder="1" applyAlignment="1" applyProtection="1" quotePrefix="1">
      <alignment horizontal="distributed" vertical="center"/>
      <protection/>
    </xf>
    <xf numFmtId="0" fontId="0" fillId="0" borderId="0" xfId="0" applyFont="1" applyAlignment="1" applyProtection="1">
      <alignment vertical="center"/>
      <protection/>
    </xf>
    <xf numFmtId="49" fontId="27" fillId="0" borderId="0" xfId="0" applyNumberFormat="1" applyFont="1" applyBorder="1" applyAlignment="1" applyProtection="1" quotePrefix="1">
      <alignment horizontal="distributed" vertical="center"/>
      <protection/>
    </xf>
    <xf numFmtId="0" fontId="28" fillId="0" borderId="0" xfId="0" applyFont="1" applyAlignment="1" applyProtection="1">
      <alignment vertical="center"/>
      <protection/>
    </xf>
    <xf numFmtId="0" fontId="12" fillId="0" borderId="4" xfId="0" applyFont="1" applyBorder="1" applyAlignment="1" applyProtection="1" quotePrefix="1">
      <alignment horizontal="center" vertical="center"/>
      <protection/>
    </xf>
    <xf numFmtId="0" fontId="12" fillId="0" borderId="2" xfId="0" applyFont="1" applyBorder="1" applyAlignment="1" applyProtection="1" quotePrefix="1">
      <alignment horizontal="center" vertical="center"/>
      <protection/>
    </xf>
    <xf numFmtId="0" fontId="26" fillId="0" borderId="0" xfId="0" applyFont="1" applyBorder="1" applyAlignment="1" applyProtection="1">
      <alignment horizontal="distributed" vertical="center"/>
      <protection/>
    </xf>
    <xf numFmtId="0" fontId="41" fillId="0" borderId="11" xfId="0" applyFont="1" applyBorder="1" applyAlignment="1">
      <alignment vertical="center" wrapText="1"/>
    </xf>
    <xf numFmtId="0" fontId="0" fillId="0" borderId="11" xfId="0" applyBorder="1" applyAlignment="1">
      <alignment vertical="center"/>
    </xf>
    <xf numFmtId="0" fontId="26" fillId="0" borderId="0" xfId="0" applyFont="1" applyBorder="1" applyAlignment="1" applyProtection="1">
      <alignment horizontal="distributed" vertical="center" wrapText="1"/>
      <protection/>
    </xf>
    <xf numFmtId="0" fontId="24" fillId="0" borderId="11"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15" fillId="0" borderId="10" xfId="0" applyFont="1" applyBorder="1" applyAlignment="1" applyProtection="1" quotePrefix="1">
      <alignment horizontal="left" vertical="center"/>
      <protection/>
    </xf>
    <xf numFmtId="0" fontId="0" fillId="0" borderId="10" xfId="0" applyBorder="1" applyAlignment="1" applyProtection="1">
      <alignment vertical="center"/>
      <protection/>
    </xf>
    <xf numFmtId="0" fontId="0" fillId="0" borderId="0" xfId="0" applyAlignment="1">
      <alignment/>
    </xf>
    <xf numFmtId="0" fontId="15" fillId="0" borderId="7" xfId="0" applyFont="1" applyBorder="1" applyAlignment="1" applyProtection="1" quotePrefix="1">
      <alignment horizontal="center" vertical="center"/>
      <protection/>
    </xf>
    <xf numFmtId="0" fontId="0" fillId="0" borderId="7" xfId="0" applyBorder="1" applyAlignment="1" applyProtection="1">
      <alignment horizontal="center" vertical="center"/>
      <protection/>
    </xf>
    <xf numFmtId="0" fontId="0" fillId="0" borderId="11" xfId="0" applyBorder="1" applyAlignment="1">
      <alignment horizontal="center" vertical="center"/>
    </xf>
    <xf numFmtId="0" fontId="0" fillId="0" borderId="10" xfId="0" applyBorder="1" applyAlignment="1">
      <alignment horizontal="center" vertical="center"/>
    </xf>
    <xf numFmtId="0" fontId="15" fillId="0" borderId="0" xfId="0" applyFont="1" applyBorder="1" applyAlignment="1" applyProtection="1" quotePrefix="1">
      <alignment horizontal="center" vertical="center"/>
      <protection/>
    </xf>
    <xf numFmtId="0" fontId="0" fillId="0" borderId="0" xfId="0" applyAlignment="1" applyProtection="1">
      <alignment horizontal="center" vertical="center"/>
      <protection/>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DET07"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M56"/>
  <sheetViews>
    <sheetView showGridLines="0" zoomScale="75" zoomScaleNormal="75" workbookViewId="0" topLeftCell="A1">
      <pane xSplit="4" ySplit="6" topLeftCell="E7" activePane="bottomRight" state="frozen"/>
      <selection pane="topLeft" activeCell="A1" sqref="A1"/>
      <selection pane="topRight" activeCell="E1" sqref="E1"/>
      <selection pane="bottomLeft" activeCell="A7" sqref="A7"/>
      <selection pane="bottomRight" activeCell="G43" sqref="G43"/>
    </sheetView>
  </sheetViews>
  <sheetFormatPr defaultColWidth="9.00390625" defaultRowHeight="15.75"/>
  <cols>
    <col min="1" max="1" width="4.125" style="69" customWidth="1"/>
    <col min="2" max="2" width="2.875" style="70" customWidth="1"/>
    <col min="3" max="3" width="18.375" style="74" customWidth="1"/>
    <col min="4" max="4" width="1.75390625" style="75" customWidth="1"/>
    <col min="5" max="5" width="21.125" style="73" customWidth="1"/>
    <col min="6" max="6" width="10.625" style="73" customWidth="1"/>
    <col min="7" max="7" width="21.125" style="73" customWidth="1"/>
    <col min="8" max="8" width="10.625" style="73" customWidth="1"/>
    <col min="9" max="9" width="22.00390625" style="73" customWidth="1"/>
    <col min="10" max="10" width="22.625" style="73" customWidth="1"/>
    <col min="11" max="11" width="11.625" style="73" customWidth="1"/>
    <col min="12" max="12" width="22.625" style="73" customWidth="1"/>
    <col min="13" max="13" width="11.625" style="73" customWidth="1"/>
    <col min="14" max="16384" width="8.75390625" style="73" customWidth="1"/>
  </cols>
  <sheetData>
    <row r="1" spans="1:4" s="5" customFormat="1" ht="18" customHeight="1">
      <c r="A1" s="1"/>
      <c r="B1" s="2"/>
      <c r="C1" s="3"/>
      <c r="D1" s="4"/>
    </row>
    <row r="2" spans="1:9" s="226" customFormat="1" ht="36" customHeight="1">
      <c r="A2" s="219"/>
      <c r="B2" s="220"/>
      <c r="C2" s="221"/>
      <c r="D2" s="222"/>
      <c r="E2" s="223"/>
      <c r="F2" s="223"/>
      <c r="G2" s="224"/>
      <c r="H2" s="224" t="s">
        <v>148</v>
      </c>
      <c r="I2" s="225" t="s">
        <v>150</v>
      </c>
    </row>
    <row r="3" spans="1:9" s="231" customFormat="1" ht="15.75" customHeight="1">
      <c r="A3" s="227"/>
      <c r="B3" s="227"/>
      <c r="C3" s="227"/>
      <c r="D3" s="227"/>
      <c r="E3" s="228"/>
      <c r="F3" s="228"/>
      <c r="G3" s="229"/>
      <c r="H3" s="230"/>
      <c r="I3" s="217"/>
    </row>
    <row r="4" spans="3:13" s="9" customFormat="1" ht="31.5" customHeight="1" thickBot="1">
      <c r="C4" s="10"/>
      <c r="D4" s="11"/>
      <c r="F4" s="12"/>
      <c r="G4" s="13"/>
      <c r="H4" s="14" t="s">
        <v>165</v>
      </c>
      <c r="I4" s="247" t="s">
        <v>166</v>
      </c>
      <c r="J4" s="12"/>
      <c r="M4" s="15" t="s">
        <v>1</v>
      </c>
    </row>
    <row r="5" spans="1:13" s="9" customFormat="1" ht="33" customHeight="1">
      <c r="A5" s="258" t="s">
        <v>2</v>
      </c>
      <c r="B5" s="258"/>
      <c r="C5" s="258"/>
      <c r="D5" s="259"/>
      <c r="E5" s="16" t="s">
        <v>3</v>
      </c>
      <c r="F5" s="17" t="s">
        <v>4</v>
      </c>
      <c r="G5" s="16" t="s">
        <v>5</v>
      </c>
      <c r="H5" s="18" t="s">
        <v>4</v>
      </c>
      <c r="I5" s="16" t="s">
        <v>6</v>
      </c>
      <c r="J5" s="16" t="s">
        <v>7</v>
      </c>
      <c r="K5" s="17" t="s">
        <v>4</v>
      </c>
      <c r="L5" s="19" t="s">
        <v>8</v>
      </c>
      <c r="M5" s="20" t="s">
        <v>4</v>
      </c>
    </row>
    <row r="6" spans="1:13" s="29" customFormat="1" ht="6" customHeight="1">
      <c r="A6" s="21"/>
      <c r="B6" s="22"/>
      <c r="C6" s="23"/>
      <c r="D6" s="24"/>
      <c r="E6" s="25"/>
      <c r="F6" s="26"/>
      <c r="G6" s="25"/>
      <c r="H6" s="27"/>
      <c r="I6" s="25"/>
      <c r="J6" s="25"/>
      <c r="K6" s="26"/>
      <c r="L6" s="25"/>
      <c r="M6" s="28"/>
    </row>
    <row r="7" spans="1:13" s="31" customFormat="1" ht="16.5" customHeight="1">
      <c r="A7" s="30" t="s">
        <v>9</v>
      </c>
      <c r="C7" s="32"/>
      <c r="D7" s="33"/>
      <c r="E7" s="34">
        <f aca="true" t="shared" si="0" ref="E7:L7">SUM(E9:E18)</f>
        <v>0</v>
      </c>
      <c r="F7" s="34">
        <f t="shared" si="0"/>
        <v>0</v>
      </c>
      <c r="G7" s="34">
        <f t="shared" si="0"/>
        <v>0</v>
      </c>
      <c r="H7" s="35">
        <f t="shared" si="0"/>
        <v>0</v>
      </c>
      <c r="I7" s="36">
        <f t="shared" si="0"/>
        <v>0</v>
      </c>
      <c r="J7" s="34">
        <f t="shared" si="0"/>
        <v>0</v>
      </c>
      <c r="K7" s="34">
        <f t="shared" si="0"/>
        <v>0</v>
      </c>
      <c r="L7" s="36">
        <f t="shared" si="0"/>
        <v>0</v>
      </c>
      <c r="M7" s="37">
        <f>ABS(IF(E7=0,0,(L7/E7)*100))</f>
        <v>0</v>
      </c>
    </row>
    <row r="8" spans="1:13" s="2" customFormat="1" ht="6" customHeight="1">
      <c r="A8" s="38"/>
      <c r="B8" s="39"/>
      <c r="C8" s="40"/>
      <c r="D8" s="41"/>
      <c r="E8" s="42"/>
      <c r="F8" s="42"/>
      <c r="G8" s="42"/>
      <c r="H8" s="43"/>
      <c r="I8" s="44"/>
      <c r="J8" s="42"/>
      <c r="K8" s="42"/>
      <c r="L8" s="44"/>
      <c r="M8" s="45"/>
    </row>
    <row r="9" spans="1:13" s="2" customFormat="1" ht="15.75" customHeight="1">
      <c r="A9" s="38"/>
      <c r="B9" s="252" t="s">
        <v>10</v>
      </c>
      <c r="C9" s="253"/>
      <c r="D9" s="41"/>
      <c r="E9" s="46"/>
      <c r="F9" s="42">
        <f aca="true" t="shared" si="1" ref="F9:F18">IF(E$7=0,0,E9/E$7*100)</f>
        <v>0</v>
      </c>
      <c r="G9" s="46"/>
      <c r="H9" s="43">
        <f aca="true" t="shared" si="2" ref="H9:H18">IF(G$7=0,0,G9/G$7*100)</f>
        <v>0</v>
      </c>
      <c r="I9" s="47"/>
      <c r="J9" s="42">
        <f aca="true" t="shared" si="3" ref="J9:J19">G9+I9</f>
        <v>0</v>
      </c>
      <c r="K9" s="42">
        <f aca="true" t="shared" si="4" ref="K9:K19">IF(J$7=0,0,J9/J$7*100)</f>
        <v>0</v>
      </c>
      <c r="L9" s="44">
        <f aca="true" t="shared" si="5" ref="L9:L18">J9-E9</f>
        <v>0</v>
      </c>
      <c r="M9" s="45">
        <f>ABS(IF(E9=0,0,(L9/E9)*100))</f>
        <v>0</v>
      </c>
    </row>
    <row r="10" spans="1:13" s="2" customFormat="1" ht="15.75" customHeight="1">
      <c r="A10" s="38"/>
      <c r="B10" s="252" t="s">
        <v>11</v>
      </c>
      <c r="C10" s="253"/>
      <c r="D10" s="41"/>
      <c r="E10" s="46"/>
      <c r="F10" s="42">
        <f t="shared" si="1"/>
        <v>0</v>
      </c>
      <c r="G10" s="46"/>
      <c r="H10" s="43">
        <f t="shared" si="2"/>
        <v>0</v>
      </c>
      <c r="I10" s="47"/>
      <c r="J10" s="42">
        <f t="shared" si="3"/>
        <v>0</v>
      </c>
      <c r="K10" s="42">
        <f t="shared" si="4"/>
        <v>0</v>
      </c>
      <c r="L10" s="44">
        <f t="shared" si="5"/>
        <v>0</v>
      </c>
      <c r="M10" s="45">
        <f aca="true" t="shared" si="6" ref="M10:M18">ABS(IF(E10=0,0,(L10/E10)*100))</f>
        <v>0</v>
      </c>
    </row>
    <row r="11" spans="1:13" s="2" customFormat="1" ht="15.75" customHeight="1">
      <c r="A11" s="38"/>
      <c r="B11" s="252" t="s">
        <v>12</v>
      </c>
      <c r="C11" s="253"/>
      <c r="D11" s="41"/>
      <c r="E11" s="46"/>
      <c r="F11" s="42">
        <f t="shared" si="1"/>
        <v>0</v>
      </c>
      <c r="G11" s="46"/>
      <c r="H11" s="43">
        <f t="shared" si="2"/>
        <v>0</v>
      </c>
      <c r="I11" s="47"/>
      <c r="J11" s="42">
        <f t="shared" si="3"/>
        <v>0</v>
      </c>
      <c r="K11" s="42">
        <f t="shared" si="4"/>
        <v>0</v>
      </c>
      <c r="L11" s="44">
        <f t="shared" si="5"/>
        <v>0</v>
      </c>
      <c r="M11" s="45">
        <f t="shared" si="6"/>
        <v>0</v>
      </c>
    </row>
    <row r="12" spans="1:13" s="2" customFormat="1" ht="15.75" customHeight="1">
      <c r="A12" s="38"/>
      <c r="B12" s="252" t="s">
        <v>13</v>
      </c>
      <c r="C12" s="253"/>
      <c r="D12" s="41"/>
      <c r="E12" s="46"/>
      <c r="F12" s="42">
        <f t="shared" si="1"/>
        <v>0</v>
      </c>
      <c r="G12" s="46"/>
      <c r="H12" s="43">
        <f t="shared" si="2"/>
        <v>0</v>
      </c>
      <c r="I12" s="47"/>
      <c r="J12" s="42">
        <f t="shared" si="3"/>
        <v>0</v>
      </c>
      <c r="K12" s="42">
        <f t="shared" si="4"/>
        <v>0</v>
      </c>
      <c r="L12" s="44">
        <f t="shared" si="5"/>
        <v>0</v>
      </c>
      <c r="M12" s="45">
        <f t="shared" si="6"/>
        <v>0</v>
      </c>
    </row>
    <row r="13" spans="1:13" s="2" customFormat="1" ht="15.75" customHeight="1">
      <c r="A13" s="38"/>
      <c r="B13" s="252" t="s">
        <v>14</v>
      </c>
      <c r="C13" s="253"/>
      <c r="D13" s="41"/>
      <c r="E13" s="46"/>
      <c r="F13" s="42">
        <f t="shared" si="1"/>
        <v>0</v>
      </c>
      <c r="G13" s="46"/>
      <c r="H13" s="43">
        <f t="shared" si="2"/>
        <v>0</v>
      </c>
      <c r="I13" s="47"/>
      <c r="J13" s="42">
        <f t="shared" si="3"/>
        <v>0</v>
      </c>
      <c r="K13" s="42">
        <f t="shared" si="4"/>
        <v>0</v>
      </c>
      <c r="L13" s="44">
        <f t="shared" si="5"/>
        <v>0</v>
      </c>
      <c r="M13" s="45">
        <f t="shared" si="6"/>
        <v>0</v>
      </c>
    </row>
    <row r="14" spans="1:13" s="2" customFormat="1" ht="15.75" customHeight="1">
      <c r="A14" s="38"/>
      <c r="B14" s="252" t="s">
        <v>15</v>
      </c>
      <c r="C14" s="253"/>
      <c r="D14" s="41"/>
      <c r="E14" s="46"/>
      <c r="F14" s="42">
        <f t="shared" si="1"/>
        <v>0</v>
      </c>
      <c r="G14" s="46"/>
      <c r="H14" s="43">
        <f t="shared" si="2"/>
        <v>0</v>
      </c>
      <c r="I14" s="47"/>
      <c r="J14" s="42">
        <f t="shared" si="3"/>
        <v>0</v>
      </c>
      <c r="K14" s="42">
        <f t="shared" si="4"/>
        <v>0</v>
      </c>
      <c r="L14" s="44">
        <f t="shared" si="5"/>
        <v>0</v>
      </c>
      <c r="M14" s="45">
        <f t="shared" si="6"/>
        <v>0</v>
      </c>
    </row>
    <row r="15" spans="1:13" s="2" customFormat="1" ht="15.75" customHeight="1">
      <c r="A15" s="38"/>
      <c r="B15" s="252" t="s">
        <v>16</v>
      </c>
      <c r="C15" s="253"/>
      <c r="D15" s="41"/>
      <c r="E15" s="46"/>
      <c r="F15" s="42">
        <f t="shared" si="1"/>
        <v>0</v>
      </c>
      <c r="G15" s="46"/>
      <c r="H15" s="43">
        <f t="shared" si="2"/>
        <v>0</v>
      </c>
      <c r="I15" s="47"/>
      <c r="J15" s="42">
        <f t="shared" si="3"/>
        <v>0</v>
      </c>
      <c r="K15" s="42">
        <f t="shared" si="4"/>
        <v>0</v>
      </c>
      <c r="L15" s="44">
        <f t="shared" si="5"/>
        <v>0</v>
      </c>
      <c r="M15" s="45">
        <f t="shared" si="6"/>
        <v>0</v>
      </c>
    </row>
    <row r="16" spans="1:13" s="2" customFormat="1" ht="15.75" customHeight="1">
      <c r="A16" s="38"/>
      <c r="B16" s="252" t="s">
        <v>17</v>
      </c>
      <c r="C16" s="253"/>
      <c r="D16" s="41"/>
      <c r="E16" s="46"/>
      <c r="F16" s="42">
        <f t="shared" si="1"/>
        <v>0</v>
      </c>
      <c r="G16" s="46"/>
      <c r="H16" s="43">
        <f t="shared" si="2"/>
        <v>0</v>
      </c>
      <c r="I16" s="47"/>
      <c r="J16" s="42">
        <f t="shared" si="3"/>
        <v>0</v>
      </c>
      <c r="K16" s="42">
        <f t="shared" si="4"/>
        <v>0</v>
      </c>
      <c r="L16" s="44">
        <f t="shared" si="5"/>
        <v>0</v>
      </c>
      <c r="M16" s="45">
        <f t="shared" si="6"/>
        <v>0</v>
      </c>
    </row>
    <row r="17" spans="1:13" s="2" customFormat="1" ht="15.75" customHeight="1">
      <c r="A17" s="38"/>
      <c r="B17" s="252" t="s">
        <v>18</v>
      </c>
      <c r="C17" s="253"/>
      <c r="D17" s="41"/>
      <c r="E17" s="46"/>
      <c r="F17" s="42">
        <f t="shared" si="1"/>
        <v>0</v>
      </c>
      <c r="G17" s="46"/>
      <c r="H17" s="43">
        <f t="shared" si="2"/>
        <v>0</v>
      </c>
      <c r="I17" s="47"/>
      <c r="J17" s="42">
        <f t="shared" si="3"/>
        <v>0</v>
      </c>
      <c r="K17" s="42">
        <f t="shared" si="4"/>
        <v>0</v>
      </c>
      <c r="L17" s="44">
        <f t="shared" si="5"/>
        <v>0</v>
      </c>
      <c r="M17" s="45">
        <f t="shared" si="6"/>
        <v>0</v>
      </c>
    </row>
    <row r="18" spans="1:13" s="2" customFormat="1" ht="15.75" customHeight="1">
      <c r="A18" s="38"/>
      <c r="B18" s="252" t="s">
        <v>19</v>
      </c>
      <c r="C18" s="253"/>
      <c r="D18" s="41"/>
      <c r="E18" s="46"/>
      <c r="F18" s="42">
        <f t="shared" si="1"/>
        <v>0</v>
      </c>
      <c r="G18" s="46"/>
      <c r="H18" s="43">
        <f t="shared" si="2"/>
        <v>0</v>
      </c>
      <c r="I18" s="47"/>
      <c r="J18" s="42">
        <f t="shared" si="3"/>
        <v>0</v>
      </c>
      <c r="K18" s="42">
        <f t="shared" si="4"/>
        <v>0</v>
      </c>
      <c r="L18" s="44">
        <f t="shared" si="5"/>
        <v>0</v>
      </c>
      <c r="M18" s="45">
        <f t="shared" si="6"/>
        <v>0</v>
      </c>
    </row>
    <row r="19" spans="1:13" s="2" customFormat="1" ht="6" customHeight="1">
      <c r="A19" s="38"/>
      <c r="B19" s="254"/>
      <c r="C19" s="255"/>
      <c r="D19" s="41"/>
      <c r="E19" s="42"/>
      <c r="F19" s="42"/>
      <c r="G19" s="46"/>
      <c r="H19" s="43"/>
      <c r="I19" s="44"/>
      <c r="J19" s="42">
        <f t="shared" si="3"/>
        <v>0</v>
      </c>
      <c r="K19" s="42">
        <f t="shared" si="4"/>
        <v>0</v>
      </c>
      <c r="L19" s="44"/>
      <c r="M19" s="45"/>
    </row>
    <row r="20" spans="1:13" s="31" customFormat="1" ht="16.5" customHeight="1">
      <c r="A20" s="48" t="s">
        <v>20</v>
      </c>
      <c r="C20" s="32"/>
      <c r="D20" s="33"/>
      <c r="E20" s="34">
        <f>SUM(E22:E34)</f>
        <v>0</v>
      </c>
      <c r="F20" s="34">
        <f>IF(E$7=0,0,E20/E$7*100)</f>
        <v>0</v>
      </c>
      <c r="G20" s="34">
        <f>SUM(G22:G34)</f>
        <v>0</v>
      </c>
      <c r="H20" s="35">
        <f>IF(G$7=0,0,G20/G$7*100)</f>
        <v>0</v>
      </c>
      <c r="I20" s="36">
        <f>SUM(I22:I34)</f>
        <v>0</v>
      </c>
      <c r="J20" s="34">
        <f>SUM(J22:J34)</f>
        <v>0</v>
      </c>
      <c r="K20" s="34">
        <f>IF(J$7=0,0,J20/J$7*100)</f>
        <v>0</v>
      </c>
      <c r="L20" s="36">
        <f>SUM(L22:L34)</f>
        <v>0</v>
      </c>
      <c r="M20" s="37">
        <f>ABS(IF(E20=0,0,(L20/E20)*100))</f>
        <v>0</v>
      </c>
    </row>
    <row r="21" spans="1:13" s="2" customFormat="1" ht="6" customHeight="1">
      <c r="A21" s="38"/>
      <c r="B21" s="39"/>
      <c r="C21" s="40"/>
      <c r="D21" s="41"/>
      <c r="E21" s="42"/>
      <c r="F21" s="42"/>
      <c r="G21" s="42"/>
      <c r="H21" s="43"/>
      <c r="I21" s="44"/>
      <c r="J21" s="42"/>
      <c r="K21" s="42"/>
      <c r="L21" s="44"/>
      <c r="M21" s="45"/>
    </row>
    <row r="22" spans="1:13" s="2" customFormat="1" ht="15.75" customHeight="1">
      <c r="A22" s="38"/>
      <c r="B22" s="252" t="s">
        <v>21</v>
      </c>
      <c r="C22" s="253"/>
      <c r="D22" s="41"/>
      <c r="E22" s="46"/>
      <c r="F22" s="42">
        <f aca="true" t="shared" si="7" ref="F22:F34">IF(E$7=0,0,E22/E$7*100)</f>
        <v>0</v>
      </c>
      <c r="G22" s="46"/>
      <c r="H22" s="43">
        <f aca="true" t="shared" si="8" ref="H22:H34">IF(G$7=0,0,G22/G$7*100)</f>
        <v>0</v>
      </c>
      <c r="I22" s="47"/>
      <c r="J22" s="42">
        <f aca="true" t="shared" si="9" ref="J22:J34">G22+I22</f>
        <v>0</v>
      </c>
      <c r="K22" s="42">
        <f aca="true" t="shared" si="10" ref="K22:K34">IF(J$7=0,0,J22/J$7*100)</f>
        <v>0</v>
      </c>
      <c r="L22" s="44">
        <f aca="true" t="shared" si="11" ref="L22:L34">J22-E22</f>
        <v>0</v>
      </c>
      <c r="M22" s="45">
        <f>ABS(IF(E22=0,0,(L22/E22)*100))</f>
        <v>0</v>
      </c>
    </row>
    <row r="23" spans="1:13" s="2" customFormat="1" ht="15.75" customHeight="1">
      <c r="A23" s="38"/>
      <c r="B23" s="252" t="s">
        <v>22</v>
      </c>
      <c r="C23" s="253"/>
      <c r="D23" s="41"/>
      <c r="E23" s="46"/>
      <c r="F23" s="42">
        <f t="shared" si="7"/>
        <v>0</v>
      </c>
      <c r="G23" s="46"/>
      <c r="H23" s="43">
        <f t="shared" si="8"/>
        <v>0</v>
      </c>
      <c r="I23" s="47"/>
      <c r="J23" s="42">
        <f t="shared" si="9"/>
        <v>0</v>
      </c>
      <c r="K23" s="42">
        <f t="shared" si="10"/>
        <v>0</v>
      </c>
      <c r="L23" s="44">
        <f t="shared" si="11"/>
        <v>0</v>
      </c>
      <c r="M23" s="45">
        <f aca="true" t="shared" si="12" ref="M23:M34">ABS(IF(E23=0,0,(L23/E23)*100))</f>
        <v>0</v>
      </c>
    </row>
    <row r="24" spans="1:13" s="2" customFormat="1" ht="15.75" customHeight="1">
      <c r="A24" s="38"/>
      <c r="B24" s="252" t="s">
        <v>23</v>
      </c>
      <c r="C24" s="253"/>
      <c r="D24" s="41"/>
      <c r="E24" s="46"/>
      <c r="F24" s="42">
        <f t="shared" si="7"/>
        <v>0</v>
      </c>
      <c r="G24" s="46"/>
      <c r="H24" s="43">
        <f t="shared" si="8"/>
        <v>0</v>
      </c>
      <c r="I24" s="47"/>
      <c r="J24" s="42">
        <f t="shared" si="9"/>
        <v>0</v>
      </c>
      <c r="K24" s="42">
        <f t="shared" si="10"/>
        <v>0</v>
      </c>
      <c r="L24" s="44">
        <f t="shared" si="11"/>
        <v>0</v>
      </c>
      <c r="M24" s="45">
        <f t="shared" si="12"/>
        <v>0</v>
      </c>
    </row>
    <row r="25" spans="1:13" s="2" customFormat="1" ht="15.75" customHeight="1">
      <c r="A25" s="38"/>
      <c r="B25" s="252" t="s">
        <v>24</v>
      </c>
      <c r="C25" s="253"/>
      <c r="D25" s="41"/>
      <c r="E25" s="46"/>
      <c r="F25" s="42">
        <f t="shared" si="7"/>
        <v>0</v>
      </c>
      <c r="G25" s="46"/>
      <c r="H25" s="43">
        <f t="shared" si="8"/>
        <v>0</v>
      </c>
      <c r="I25" s="47"/>
      <c r="J25" s="42">
        <f t="shared" si="9"/>
        <v>0</v>
      </c>
      <c r="K25" s="42">
        <f t="shared" si="10"/>
        <v>0</v>
      </c>
      <c r="L25" s="44">
        <f t="shared" si="11"/>
        <v>0</v>
      </c>
      <c r="M25" s="45">
        <f t="shared" si="12"/>
        <v>0</v>
      </c>
    </row>
    <row r="26" spans="1:13" s="2" customFormat="1" ht="15.75" customHeight="1">
      <c r="A26" s="38"/>
      <c r="B26" s="252" t="s">
        <v>25</v>
      </c>
      <c r="C26" s="253"/>
      <c r="D26" s="41"/>
      <c r="E26" s="46"/>
      <c r="F26" s="42">
        <f t="shared" si="7"/>
        <v>0</v>
      </c>
      <c r="G26" s="46"/>
      <c r="H26" s="43">
        <f t="shared" si="8"/>
        <v>0</v>
      </c>
      <c r="I26" s="47"/>
      <c r="J26" s="42">
        <f t="shared" si="9"/>
        <v>0</v>
      </c>
      <c r="K26" s="42">
        <f t="shared" si="10"/>
        <v>0</v>
      </c>
      <c r="L26" s="44">
        <f t="shared" si="11"/>
        <v>0</v>
      </c>
      <c r="M26" s="45">
        <f t="shared" si="12"/>
        <v>0</v>
      </c>
    </row>
    <row r="27" spans="1:13" s="2" customFormat="1" ht="15.75" customHeight="1">
      <c r="A27" s="38"/>
      <c r="B27" s="252" t="s">
        <v>26</v>
      </c>
      <c r="C27" s="253"/>
      <c r="D27" s="41"/>
      <c r="E27" s="46"/>
      <c r="F27" s="42">
        <f t="shared" si="7"/>
        <v>0</v>
      </c>
      <c r="G27" s="46"/>
      <c r="H27" s="43">
        <f t="shared" si="8"/>
        <v>0</v>
      </c>
      <c r="I27" s="47"/>
      <c r="J27" s="42">
        <f t="shared" si="9"/>
        <v>0</v>
      </c>
      <c r="K27" s="42">
        <f t="shared" si="10"/>
        <v>0</v>
      </c>
      <c r="L27" s="44">
        <f t="shared" si="11"/>
        <v>0</v>
      </c>
      <c r="M27" s="45">
        <f t="shared" si="12"/>
        <v>0</v>
      </c>
    </row>
    <row r="28" spans="1:13" s="2" customFormat="1" ht="15.75" customHeight="1">
      <c r="A28" s="38"/>
      <c r="B28" s="252" t="s">
        <v>27</v>
      </c>
      <c r="C28" s="253"/>
      <c r="D28" s="41"/>
      <c r="E28" s="46"/>
      <c r="F28" s="42">
        <f t="shared" si="7"/>
        <v>0</v>
      </c>
      <c r="G28" s="46"/>
      <c r="H28" s="43">
        <f t="shared" si="8"/>
        <v>0</v>
      </c>
      <c r="I28" s="47"/>
      <c r="J28" s="42">
        <f t="shared" si="9"/>
        <v>0</v>
      </c>
      <c r="K28" s="42">
        <f t="shared" si="10"/>
        <v>0</v>
      </c>
      <c r="L28" s="44">
        <f t="shared" si="11"/>
        <v>0</v>
      </c>
      <c r="M28" s="45">
        <f t="shared" si="12"/>
        <v>0</v>
      </c>
    </row>
    <row r="29" spans="1:13" s="2" customFormat="1" ht="15.75" customHeight="1">
      <c r="A29" s="38"/>
      <c r="B29" s="252" t="s">
        <v>28</v>
      </c>
      <c r="C29" s="253"/>
      <c r="D29" s="41"/>
      <c r="E29" s="46"/>
      <c r="F29" s="42">
        <f t="shared" si="7"/>
        <v>0</v>
      </c>
      <c r="G29" s="46"/>
      <c r="H29" s="43">
        <f t="shared" si="8"/>
        <v>0</v>
      </c>
      <c r="I29" s="47"/>
      <c r="J29" s="42">
        <f t="shared" si="9"/>
        <v>0</v>
      </c>
      <c r="K29" s="42">
        <f t="shared" si="10"/>
        <v>0</v>
      </c>
      <c r="L29" s="44">
        <f t="shared" si="11"/>
        <v>0</v>
      </c>
      <c r="M29" s="45">
        <f t="shared" si="12"/>
        <v>0</v>
      </c>
    </row>
    <row r="30" spans="1:13" s="2" customFormat="1" ht="15.75" customHeight="1">
      <c r="A30" s="38"/>
      <c r="B30" s="252" t="s">
        <v>29</v>
      </c>
      <c r="C30" s="253"/>
      <c r="D30" s="41"/>
      <c r="E30" s="46"/>
      <c r="F30" s="42">
        <f t="shared" si="7"/>
        <v>0</v>
      </c>
      <c r="G30" s="46"/>
      <c r="H30" s="43">
        <f t="shared" si="8"/>
        <v>0</v>
      </c>
      <c r="I30" s="47"/>
      <c r="J30" s="42">
        <f t="shared" si="9"/>
        <v>0</v>
      </c>
      <c r="K30" s="42">
        <f t="shared" si="10"/>
        <v>0</v>
      </c>
      <c r="L30" s="44">
        <f t="shared" si="11"/>
        <v>0</v>
      </c>
      <c r="M30" s="45">
        <f t="shared" si="12"/>
        <v>0</v>
      </c>
    </row>
    <row r="31" spans="1:13" s="2" customFormat="1" ht="15.75" customHeight="1">
      <c r="A31" s="38"/>
      <c r="B31" s="252" t="s">
        <v>30</v>
      </c>
      <c r="C31" s="253"/>
      <c r="D31" s="41"/>
      <c r="E31" s="46"/>
      <c r="F31" s="42">
        <f t="shared" si="7"/>
        <v>0</v>
      </c>
      <c r="G31" s="46"/>
      <c r="H31" s="43">
        <f t="shared" si="8"/>
        <v>0</v>
      </c>
      <c r="I31" s="47"/>
      <c r="J31" s="42">
        <f t="shared" si="9"/>
        <v>0</v>
      </c>
      <c r="K31" s="42">
        <f t="shared" si="10"/>
        <v>0</v>
      </c>
      <c r="L31" s="44">
        <f t="shared" si="11"/>
        <v>0</v>
      </c>
      <c r="M31" s="45">
        <f t="shared" si="12"/>
        <v>0</v>
      </c>
    </row>
    <row r="32" spans="1:13" s="2" customFormat="1" ht="15.75" customHeight="1">
      <c r="A32" s="38"/>
      <c r="B32" s="252" t="s">
        <v>31</v>
      </c>
      <c r="C32" s="253"/>
      <c r="D32" s="41"/>
      <c r="E32" s="46"/>
      <c r="F32" s="42">
        <f t="shared" si="7"/>
        <v>0</v>
      </c>
      <c r="G32" s="46"/>
      <c r="H32" s="43">
        <f t="shared" si="8"/>
        <v>0</v>
      </c>
      <c r="I32" s="47"/>
      <c r="J32" s="42">
        <f t="shared" si="9"/>
        <v>0</v>
      </c>
      <c r="K32" s="42">
        <f t="shared" si="10"/>
        <v>0</v>
      </c>
      <c r="L32" s="44">
        <f t="shared" si="11"/>
        <v>0</v>
      </c>
      <c r="M32" s="45">
        <f t="shared" si="12"/>
        <v>0</v>
      </c>
    </row>
    <row r="33" spans="1:13" s="2" customFormat="1" ht="15.75" customHeight="1">
      <c r="A33" s="38"/>
      <c r="B33" s="252" t="s">
        <v>32</v>
      </c>
      <c r="C33" s="253"/>
      <c r="D33" s="41"/>
      <c r="E33" s="46"/>
      <c r="F33" s="42">
        <f t="shared" si="7"/>
        <v>0</v>
      </c>
      <c r="G33" s="46"/>
      <c r="H33" s="43">
        <f t="shared" si="8"/>
        <v>0</v>
      </c>
      <c r="I33" s="47"/>
      <c r="J33" s="42">
        <f t="shared" si="9"/>
        <v>0</v>
      </c>
      <c r="K33" s="42">
        <f t="shared" si="10"/>
        <v>0</v>
      </c>
      <c r="L33" s="44">
        <f t="shared" si="11"/>
        <v>0</v>
      </c>
      <c r="M33" s="45">
        <f t="shared" si="12"/>
        <v>0</v>
      </c>
    </row>
    <row r="34" spans="1:13" s="2" customFormat="1" ht="15.75" customHeight="1">
      <c r="A34" s="38"/>
      <c r="B34" s="252" t="s">
        <v>33</v>
      </c>
      <c r="C34" s="253"/>
      <c r="D34" s="41"/>
      <c r="E34" s="46"/>
      <c r="F34" s="42">
        <f t="shared" si="7"/>
        <v>0</v>
      </c>
      <c r="G34" s="46"/>
      <c r="H34" s="43">
        <f t="shared" si="8"/>
        <v>0</v>
      </c>
      <c r="I34" s="47"/>
      <c r="J34" s="42">
        <f t="shared" si="9"/>
        <v>0</v>
      </c>
      <c r="K34" s="42">
        <f t="shared" si="10"/>
        <v>0</v>
      </c>
      <c r="L34" s="44">
        <f t="shared" si="11"/>
        <v>0</v>
      </c>
      <c r="M34" s="45">
        <f t="shared" si="12"/>
        <v>0</v>
      </c>
    </row>
    <row r="35" spans="1:13" s="2" customFormat="1" ht="6" customHeight="1">
      <c r="A35" s="38"/>
      <c r="B35" s="256"/>
      <c r="C35" s="257"/>
      <c r="D35" s="41"/>
      <c r="E35" s="42"/>
      <c r="F35" s="42"/>
      <c r="G35" s="46"/>
      <c r="H35" s="43"/>
      <c r="I35" s="44"/>
      <c r="J35" s="42"/>
      <c r="K35" s="42"/>
      <c r="L35" s="44"/>
      <c r="M35" s="45"/>
    </row>
    <row r="36" spans="1:13" s="31" customFormat="1" ht="16.5" customHeight="1">
      <c r="A36" s="30" t="s">
        <v>34</v>
      </c>
      <c r="C36" s="32"/>
      <c r="D36" s="33"/>
      <c r="E36" s="34">
        <f>E7-E20</f>
        <v>0</v>
      </c>
      <c r="F36" s="34">
        <f>IF(E$7=0,0,E36/E$7*100)</f>
        <v>0</v>
      </c>
      <c r="G36" s="34">
        <f>G7-G20</f>
        <v>0</v>
      </c>
      <c r="H36" s="35">
        <f>IF(G$7=0,0,G36/G$7*100)</f>
        <v>0</v>
      </c>
      <c r="I36" s="36">
        <f>I7-I20</f>
        <v>0</v>
      </c>
      <c r="J36" s="34">
        <f>J7-J20</f>
        <v>0</v>
      </c>
      <c r="K36" s="34">
        <f>IF(J$7=0,0,J36/J$7*100)</f>
        <v>0</v>
      </c>
      <c r="L36" s="36">
        <f>L7-L20</f>
        <v>0</v>
      </c>
      <c r="M36" s="37">
        <f>ABS(IF(E36=0,0,(L36/E36)*100))</f>
        <v>0</v>
      </c>
    </row>
    <row r="37" spans="1:13" s="2" customFormat="1" ht="6" customHeight="1">
      <c r="A37" s="38"/>
      <c r="B37" s="49"/>
      <c r="C37" s="50"/>
      <c r="D37" s="51"/>
      <c r="E37" s="42"/>
      <c r="F37" s="42"/>
      <c r="G37" s="42"/>
      <c r="H37" s="43"/>
      <c r="I37" s="44"/>
      <c r="J37" s="42"/>
      <c r="K37" s="42"/>
      <c r="L37" s="44"/>
      <c r="M37" s="45"/>
    </row>
    <row r="38" spans="1:13" s="31" customFormat="1" ht="16.5" customHeight="1">
      <c r="A38" s="30" t="s">
        <v>42</v>
      </c>
      <c r="C38" s="32"/>
      <c r="D38" s="33"/>
      <c r="E38" s="34">
        <f>SUM(E40:E41)</f>
        <v>0</v>
      </c>
      <c r="F38" s="34">
        <f>IF(E$7=0,0,E38/E$7*100)</f>
        <v>0</v>
      </c>
      <c r="G38" s="34">
        <f>SUM(G40:G41)</f>
        <v>6342609</v>
      </c>
      <c r="H38" s="35">
        <f>IF(G$7=0,0,G38/G$7*100)</f>
        <v>0</v>
      </c>
      <c r="I38" s="36">
        <f>SUM(I40:I41)</f>
        <v>0</v>
      </c>
      <c r="J38" s="34">
        <f>SUM(J40:J41)</f>
        <v>6342609</v>
      </c>
      <c r="K38" s="34">
        <f>IF(J$7=0,0,J38/J$7*100)</f>
        <v>0</v>
      </c>
      <c r="L38" s="36">
        <f>SUM(L40:L41)</f>
        <v>6342609</v>
      </c>
      <c r="M38" s="37">
        <f>ABS(IF(E38=0,0,(L38/E38)*100))</f>
        <v>0</v>
      </c>
    </row>
    <row r="39" spans="1:13" s="2" customFormat="1" ht="6" customHeight="1">
      <c r="A39" s="38"/>
      <c r="B39" s="39"/>
      <c r="C39" s="40"/>
      <c r="D39" s="41"/>
      <c r="E39" s="42"/>
      <c r="F39" s="42"/>
      <c r="G39" s="42"/>
      <c r="H39" s="43"/>
      <c r="I39" s="44"/>
      <c r="J39" s="42"/>
      <c r="K39" s="42"/>
      <c r="L39" s="44"/>
      <c r="M39" s="45"/>
    </row>
    <row r="40" spans="1:13" s="2" customFormat="1" ht="18" customHeight="1">
      <c r="A40" s="38"/>
      <c r="B40" s="252" t="s">
        <v>35</v>
      </c>
      <c r="C40" s="253"/>
      <c r="D40" s="41"/>
      <c r="E40" s="46"/>
      <c r="F40" s="42">
        <f>IF(E$7=0,0,E40/E$7*100)</f>
        <v>0</v>
      </c>
      <c r="G40" s="46">
        <v>6342609</v>
      </c>
      <c r="H40" s="43">
        <f>IF(G$7=0,0,G40/G$7*100)</f>
        <v>0</v>
      </c>
      <c r="I40" s="47"/>
      <c r="J40" s="42">
        <f>G40+I40</f>
        <v>6342609</v>
      </c>
      <c r="K40" s="42">
        <f>IF(J$7=0,0,J40/J$7*100)</f>
        <v>0</v>
      </c>
      <c r="L40" s="44">
        <f>J40-E40</f>
        <v>6342609</v>
      </c>
      <c r="M40" s="45">
        <f>ABS(IF(E40=0,0,(L40/E40)*100))</f>
        <v>0</v>
      </c>
    </row>
    <row r="41" spans="1:13" s="2" customFormat="1" ht="18" customHeight="1">
      <c r="A41" s="38"/>
      <c r="B41" s="252" t="s">
        <v>36</v>
      </c>
      <c r="C41" s="253"/>
      <c r="D41" s="41"/>
      <c r="E41" s="46"/>
      <c r="F41" s="42">
        <f>IF(E$7=0,0,E41/E$7*100)</f>
        <v>0</v>
      </c>
      <c r="G41" s="46"/>
      <c r="H41" s="43">
        <f>IF(G$7=0,0,G41/G$7*100)</f>
        <v>0</v>
      </c>
      <c r="I41" s="47"/>
      <c r="J41" s="42">
        <f>G41+I41</f>
        <v>0</v>
      </c>
      <c r="K41" s="42">
        <f>IF(J$7=0,0,J41/J$7*100)</f>
        <v>0</v>
      </c>
      <c r="L41" s="44">
        <f>J41-E41</f>
        <v>0</v>
      </c>
      <c r="M41" s="45">
        <f>ABS(IF(E41=0,0,(L41/E41)*100))</f>
        <v>0</v>
      </c>
    </row>
    <row r="42" spans="1:13" s="2" customFormat="1" ht="6" customHeight="1">
      <c r="A42" s="38"/>
      <c r="B42" s="254"/>
      <c r="C42" s="255"/>
      <c r="D42" s="41"/>
      <c r="E42" s="42"/>
      <c r="F42" s="42"/>
      <c r="G42" s="46"/>
      <c r="H42" s="43"/>
      <c r="I42" s="44"/>
      <c r="J42" s="42"/>
      <c r="K42" s="42"/>
      <c r="L42" s="44"/>
      <c r="M42" s="45"/>
    </row>
    <row r="43" spans="1:13" s="31" customFormat="1" ht="16.5" customHeight="1">
      <c r="A43" s="30" t="s">
        <v>43</v>
      </c>
      <c r="C43" s="32"/>
      <c r="D43" s="33"/>
      <c r="E43" s="34">
        <f>SUM(E45:E46)</f>
        <v>0</v>
      </c>
      <c r="F43" s="34">
        <f>IF(E$7=0,0,E43/E$7*100)</f>
        <v>0</v>
      </c>
      <c r="G43" s="34">
        <f>SUM(G45:G46)</f>
        <v>0</v>
      </c>
      <c r="H43" s="35">
        <f>IF(G$7=0,0,G43/G$7*100)</f>
        <v>0</v>
      </c>
      <c r="I43" s="36">
        <f>SUM(I45:I46)</f>
        <v>0</v>
      </c>
      <c r="J43" s="34">
        <f>SUM(J45:J46)</f>
        <v>0</v>
      </c>
      <c r="K43" s="34">
        <f>IF(J$7=0,0,J43/J$7*100)</f>
        <v>0</v>
      </c>
      <c r="L43" s="36">
        <f>SUM(L45:L46)</f>
        <v>0</v>
      </c>
      <c r="M43" s="37">
        <f>ABS(IF(E43=0,0,(L43/E43)*100))</f>
        <v>0</v>
      </c>
    </row>
    <row r="44" spans="1:13" s="2" customFormat="1" ht="6" customHeight="1">
      <c r="A44" s="38"/>
      <c r="B44" s="39"/>
      <c r="C44" s="40"/>
      <c r="D44" s="41"/>
      <c r="E44" s="42"/>
      <c r="F44" s="42"/>
      <c r="G44" s="42"/>
      <c r="H44" s="43"/>
      <c r="I44" s="44"/>
      <c r="J44" s="42"/>
      <c r="K44" s="42"/>
      <c r="L44" s="44"/>
      <c r="M44" s="45"/>
    </row>
    <row r="45" spans="1:13" s="2" customFormat="1" ht="17.25" customHeight="1">
      <c r="A45" s="38"/>
      <c r="B45" s="252" t="s">
        <v>37</v>
      </c>
      <c r="C45" s="253"/>
      <c r="D45" s="41"/>
      <c r="E45" s="46"/>
      <c r="F45" s="42">
        <f>IF(E$7=0,0,E45/E$7*100)</f>
        <v>0</v>
      </c>
      <c r="G45" s="46"/>
      <c r="H45" s="43">
        <f>IF(G$7=0,0,G45/G$7*100)</f>
        <v>0</v>
      </c>
      <c r="I45" s="47"/>
      <c r="J45" s="42">
        <f>G45+I45</f>
        <v>0</v>
      </c>
      <c r="K45" s="42">
        <f>IF(J$7=0,0,J45/J$7*100)</f>
        <v>0</v>
      </c>
      <c r="L45" s="44">
        <f>J45-E45</f>
        <v>0</v>
      </c>
      <c r="M45" s="45">
        <f>ABS(IF(E45=0,0,(L45/E45)*100))</f>
        <v>0</v>
      </c>
    </row>
    <row r="46" spans="1:13" s="2" customFormat="1" ht="17.25" customHeight="1">
      <c r="A46" s="38"/>
      <c r="B46" s="252" t="s">
        <v>38</v>
      </c>
      <c r="C46" s="253"/>
      <c r="D46" s="41"/>
      <c r="E46" s="46"/>
      <c r="F46" s="42">
        <f>IF(E$7=0,0,E46/E$7*100)</f>
        <v>0</v>
      </c>
      <c r="G46" s="46"/>
      <c r="H46" s="43">
        <f>IF(G$7=0,0,G46/G$7*100)</f>
        <v>0</v>
      </c>
      <c r="I46" s="47"/>
      <c r="J46" s="42">
        <f>G46+I46</f>
        <v>0</v>
      </c>
      <c r="K46" s="42">
        <f>IF(J$7=0,0,J46/J$7*100)</f>
        <v>0</v>
      </c>
      <c r="L46" s="44">
        <f>J46-E46</f>
        <v>0</v>
      </c>
      <c r="M46" s="45">
        <f>ABS(IF(E46=0,0,(L46/E46)*100))</f>
        <v>0</v>
      </c>
    </row>
    <row r="47" spans="1:13" s="2" customFormat="1" ht="6" customHeight="1">
      <c r="A47" s="38"/>
      <c r="B47" s="39"/>
      <c r="C47" s="40"/>
      <c r="D47" s="41"/>
      <c r="E47" s="42"/>
      <c r="F47" s="42"/>
      <c r="G47" s="42"/>
      <c r="H47" s="43"/>
      <c r="I47" s="44"/>
      <c r="J47" s="42"/>
      <c r="K47" s="42"/>
      <c r="L47" s="44"/>
      <c r="M47" s="45"/>
    </row>
    <row r="48" spans="1:13" s="31" customFormat="1" ht="16.5" customHeight="1">
      <c r="A48" s="30" t="s">
        <v>39</v>
      </c>
      <c r="C48" s="32"/>
      <c r="D48" s="33"/>
      <c r="E48" s="34">
        <f>E38-E43</f>
        <v>0</v>
      </c>
      <c r="F48" s="34">
        <f>IF(E$7=0,0,E48/E$7*100)</f>
        <v>0</v>
      </c>
      <c r="G48" s="34">
        <f>G38-G43</f>
        <v>6342609</v>
      </c>
      <c r="H48" s="35">
        <f>IF(G$7=0,0,G48/G$7*100)</f>
        <v>0</v>
      </c>
      <c r="I48" s="36">
        <f>I38-I43</f>
        <v>0</v>
      </c>
      <c r="J48" s="34">
        <f>J38-J43</f>
        <v>6342609</v>
      </c>
      <c r="K48" s="34">
        <f>IF(J$7=0,0,J48/J$7*100)</f>
        <v>0</v>
      </c>
      <c r="L48" s="36">
        <f>L38-L43</f>
        <v>6342609</v>
      </c>
      <c r="M48" s="37">
        <f>ABS(IF(E48=0,0,(L48/E48)*100))</f>
        <v>0</v>
      </c>
    </row>
    <row r="49" spans="1:13" s="31" customFormat="1" ht="6" customHeight="1">
      <c r="A49" s="52"/>
      <c r="B49" s="30"/>
      <c r="C49" s="32"/>
      <c r="D49" s="33"/>
      <c r="E49" s="34"/>
      <c r="F49" s="34"/>
      <c r="G49" s="34"/>
      <c r="H49" s="35"/>
      <c r="I49" s="36"/>
      <c r="J49" s="34"/>
      <c r="K49" s="34"/>
      <c r="L49" s="36"/>
      <c r="M49" s="37"/>
    </row>
    <row r="50" spans="1:13" s="31" customFormat="1" ht="16.5" customHeight="1">
      <c r="A50" s="30" t="s">
        <v>40</v>
      </c>
      <c r="B50" s="30"/>
      <c r="C50" s="32"/>
      <c r="D50" s="33"/>
      <c r="E50" s="53"/>
      <c r="F50" s="34">
        <f>IF(E$7=0,0,E50/E$7*100)</f>
        <v>0</v>
      </c>
      <c r="G50" s="53"/>
      <c r="H50" s="35">
        <f>IF(G$7=0,0,G50/G$7*100)</f>
        <v>0</v>
      </c>
      <c r="I50" s="54"/>
      <c r="J50" s="34">
        <f>G50+I50</f>
        <v>0</v>
      </c>
      <c r="K50" s="34">
        <f>IF(J$7=0,0,J50/J$7*100)</f>
        <v>0</v>
      </c>
      <c r="L50" s="36">
        <f>J50-E50</f>
        <v>0</v>
      </c>
      <c r="M50" s="37">
        <f>ABS(IF(E50=0,0,(L50/E50)*100))</f>
        <v>0</v>
      </c>
    </row>
    <row r="51" spans="1:13" s="2" customFormat="1" ht="6" customHeight="1">
      <c r="A51" s="38"/>
      <c r="B51" s="55"/>
      <c r="C51" s="56"/>
      <c r="D51" s="41"/>
      <c r="E51" s="46"/>
      <c r="F51" s="34"/>
      <c r="G51" s="46"/>
      <c r="H51" s="35"/>
      <c r="I51" s="47"/>
      <c r="J51" s="34"/>
      <c r="K51" s="34"/>
      <c r="L51" s="36"/>
      <c r="M51" s="37"/>
    </row>
    <row r="52" spans="1:13" s="2" customFormat="1" ht="16.5" customHeight="1">
      <c r="A52" s="248" t="s">
        <v>151</v>
      </c>
      <c r="B52" s="55"/>
      <c r="C52" s="56"/>
      <c r="D52" s="41"/>
      <c r="E52" s="53"/>
      <c r="F52" s="34">
        <f>IF(E$7=0,0,E52/E$7*100)</f>
        <v>0</v>
      </c>
      <c r="G52" s="53"/>
      <c r="H52" s="35">
        <f>IF(G$7=0,0,G52/G$7*100)</f>
        <v>0</v>
      </c>
      <c r="I52" s="47"/>
      <c r="J52" s="34">
        <f>G52+I52</f>
        <v>0</v>
      </c>
      <c r="K52" s="34">
        <f>IF(J$7=0,0,J52/J$7*100)</f>
        <v>0</v>
      </c>
      <c r="L52" s="36">
        <f>J52-E52</f>
        <v>0</v>
      </c>
      <c r="M52" s="37">
        <f>ABS(IF(E52=0,0,(L52/E52)*100))</f>
        <v>0</v>
      </c>
    </row>
    <row r="53" spans="1:13" s="2" customFormat="1" ht="6" customHeight="1">
      <c r="A53" s="38"/>
      <c r="B53" s="55"/>
      <c r="C53" s="56"/>
      <c r="D53" s="41"/>
      <c r="E53" s="42"/>
      <c r="F53" s="34"/>
      <c r="G53" s="42"/>
      <c r="H53" s="35"/>
      <c r="I53" s="44"/>
      <c r="J53" s="34">
        <f>G53+I53</f>
        <v>0</v>
      </c>
      <c r="K53" s="34"/>
      <c r="L53" s="44"/>
      <c r="M53" s="37"/>
    </row>
    <row r="54" spans="1:13" s="31" customFormat="1" ht="21" customHeight="1" thickBot="1">
      <c r="A54" s="57" t="s">
        <v>41</v>
      </c>
      <c r="B54" s="58"/>
      <c r="C54" s="59"/>
      <c r="D54" s="60"/>
      <c r="E54" s="61">
        <f>E36+E48+E50</f>
        <v>0</v>
      </c>
      <c r="F54" s="61">
        <f>IF(E$7=0,0,E54/E$7*100)</f>
        <v>0</v>
      </c>
      <c r="G54" s="61">
        <f>G36+G48+G50</f>
        <v>6342609</v>
      </c>
      <c r="H54" s="62">
        <f>IF(G$7=0,0,G54/G$7*100)</f>
        <v>0</v>
      </c>
      <c r="I54" s="63">
        <f>I36+I48+I50</f>
        <v>0</v>
      </c>
      <c r="J54" s="61">
        <f>J36+J48+J50</f>
        <v>6342609</v>
      </c>
      <c r="K54" s="61">
        <f>IF(J$7=0,0,J54/J$7*100)</f>
        <v>0</v>
      </c>
      <c r="L54" s="63">
        <f>L36+L48+L50</f>
        <v>6342609</v>
      </c>
      <c r="M54" s="249">
        <f>ABS(IF(E54=0,0,(L54/E54)*100))</f>
        <v>0</v>
      </c>
    </row>
    <row r="55" spans="1:4" s="2" customFormat="1" ht="16.5">
      <c r="A55" s="65"/>
      <c r="B55" s="66"/>
      <c r="C55" s="67"/>
      <c r="D55" s="68"/>
    </row>
    <row r="56" spans="3:4" ht="16.5">
      <c r="C56" s="71"/>
      <c r="D56" s="72"/>
    </row>
  </sheetData>
  <sheetProtection/>
  <mergeCells count="31">
    <mergeCell ref="A5:D5"/>
    <mergeCell ref="B9:C9"/>
    <mergeCell ref="B10:C10"/>
    <mergeCell ref="B11:C11"/>
    <mergeCell ref="B12:C12"/>
    <mergeCell ref="B13:C13"/>
    <mergeCell ref="B18:C18"/>
    <mergeCell ref="B19:C19"/>
    <mergeCell ref="B22:C22"/>
    <mergeCell ref="B14:C14"/>
    <mergeCell ref="B15:C15"/>
    <mergeCell ref="B16:C16"/>
    <mergeCell ref="B17:C17"/>
    <mergeCell ref="B23:C23"/>
    <mergeCell ref="B24:C24"/>
    <mergeCell ref="B25:C25"/>
    <mergeCell ref="B26:C26"/>
    <mergeCell ref="B45:C45"/>
    <mergeCell ref="B46:C46"/>
    <mergeCell ref="B35:C35"/>
    <mergeCell ref="B40:C40"/>
    <mergeCell ref="B41:C41"/>
    <mergeCell ref="B27:C27"/>
    <mergeCell ref="B31:C31"/>
    <mergeCell ref="B32:C32"/>
    <mergeCell ref="B42:C42"/>
    <mergeCell ref="B34:C34"/>
    <mergeCell ref="B28:C28"/>
    <mergeCell ref="B29:C29"/>
    <mergeCell ref="B30:C30"/>
    <mergeCell ref="B33:C33"/>
  </mergeCells>
  <printOptions horizontalCentered="1"/>
  <pageMargins left="0.5905511811023623" right="0.5905511811023623" top="0.4724409448818898" bottom="0.8267716535433072" header="0" footer="0"/>
  <pageSetup horizontalDpi="300" verticalDpi="300" orientation="portrait" paperSize="9" scale="92"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O99"/>
  <sheetViews>
    <sheetView tabSelected="1" workbookViewId="0" topLeftCell="A96">
      <selection activeCell="H102" sqref="H102"/>
    </sheetView>
  </sheetViews>
  <sheetFormatPr defaultColWidth="9.00390625" defaultRowHeight="15.75"/>
  <cols>
    <col min="1" max="1" width="3.25390625" style="77" customWidth="1"/>
    <col min="2" max="2" width="2.375" style="70" customWidth="1"/>
    <col min="3" max="3" width="11.625" style="208" customWidth="1"/>
    <col min="4" max="4" width="0.37109375" style="208" customWidth="1"/>
    <col min="5" max="5" width="17.125" style="209" customWidth="1"/>
    <col min="6" max="6" width="7.625" style="209" customWidth="1"/>
    <col min="7" max="7" width="17.125" style="210" customWidth="1"/>
    <col min="8" max="8" width="7.625" style="209" customWidth="1"/>
    <col min="9" max="9" width="17.125" style="211" customWidth="1"/>
    <col min="10" max="10" width="7.625" style="212" customWidth="1"/>
    <col min="11" max="11" width="4.125" style="213" hidden="1" customWidth="1"/>
    <col min="12" max="12" width="2.375" style="214" hidden="1" customWidth="1"/>
    <col min="13" max="13" width="17.625" style="215" hidden="1" customWidth="1"/>
    <col min="14" max="14" width="1.37890625" style="215" hidden="1" customWidth="1"/>
    <col min="15" max="15" width="9.00390625" style="216" hidden="1" customWidth="1"/>
    <col min="16" max="16384" width="9.00390625" style="212" customWidth="1"/>
  </cols>
  <sheetData>
    <row r="1" spans="1:15" s="226" customFormat="1" ht="36" customHeight="1">
      <c r="A1" s="233"/>
      <c r="B1" s="233"/>
      <c r="C1" s="220"/>
      <c r="D1" s="234"/>
      <c r="E1" s="235"/>
      <c r="F1" s="235"/>
      <c r="G1" s="235"/>
      <c r="H1" s="235"/>
      <c r="I1" s="236"/>
      <c r="J1" s="224" t="s">
        <v>149</v>
      </c>
      <c r="K1" s="237"/>
      <c r="L1" s="237"/>
      <c r="M1" s="237"/>
      <c r="N1" s="237"/>
      <c r="O1" s="238"/>
    </row>
    <row r="2" spans="1:15" s="246" customFormat="1" ht="27" customHeight="1">
      <c r="A2" s="239"/>
      <c r="B2" s="239"/>
      <c r="C2" s="232"/>
      <c r="D2" s="240"/>
      <c r="E2" s="241"/>
      <c r="F2" s="241"/>
      <c r="G2" s="241"/>
      <c r="H2" s="241"/>
      <c r="I2" s="242"/>
      <c r="J2" s="243"/>
      <c r="K2" s="244"/>
      <c r="L2" s="244"/>
      <c r="M2" s="244"/>
      <c r="N2" s="244"/>
      <c r="O2" s="245"/>
    </row>
    <row r="3" spans="1:15" s="9" customFormat="1" ht="22.5" customHeight="1" thickBot="1">
      <c r="A3" s="11"/>
      <c r="B3" s="11"/>
      <c r="D3" s="92"/>
      <c r="E3" s="93"/>
      <c r="F3" s="93"/>
      <c r="G3" s="93"/>
      <c r="H3" s="93"/>
      <c r="I3" s="94"/>
      <c r="J3" s="95" t="s">
        <v>153</v>
      </c>
      <c r="K3" s="96"/>
      <c r="L3" s="96"/>
      <c r="M3" s="96"/>
      <c r="N3" s="96"/>
      <c r="O3" s="97"/>
    </row>
    <row r="4" spans="1:15" s="12" customFormat="1" ht="21.75" customHeight="1">
      <c r="A4" s="251" t="s">
        <v>162</v>
      </c>
      <c r="B4" s="271"/>
      <c r="C4" s="271"/>
      <c r="D4" s="100"/>
      <c r="E4" s="101" t="s">
        <v>45</v>
      </c>
      <c r="F4" s="102"/>
      <c r="G4" s="101" t="s">
        <v>46</v>
      </c>
      <c r="H4" s="102"/>
      <c r="I4" s="103" t="s">
        <v>47</v>
      </c>
      <c r="J4" s="78"/>
      <c r="K4" s="104"/>
      <c r="L4" s="105"/>
      <c r="M4" s="105"/>
      <c r="N4" s="106"/>
      <c r="O4" s="107"/>
    </row>
    <row r="5" spans="1:15" s="12" customFormat="1" ht="33" customHeight="1">
      <c r="A5" s="272"/>
      <c r="B5" s="272"/>
      <c r="C5" s="272"/>
      <c r="D5" s="108"/>
      <c r="E5" s="109" t="s">
        <v>48</v>
      </c>
      <c r="F5" s="110" t="s">
        <v>4</v>
      </c>
      <c r="G5" s="109" t="s">
        <v>48</v>
      </c>
      <c r="H5" s="110" t="s">
        <v>4</v>
      </c>
      <c r="I5" s="109" t="s">
        <v>48</v>
      </c>
      <c r="J5" s="79" t="s">
        <v>4</v>
      </c>
      <c r="K5" s="111"/>
      <c r="L5" s="112" t="s">
        <v>49</v>
      </c>
      <c r="M5" s="112"/>
      <c r="N5" s="113"/>
      <c r="O5" s="114" t="s">
        <v>50</v>
      </c>
    </row>
    <row r="6" spans="1:15" s="12" customFormat="1" ht="6.75" customHeight="1">
      <c r="A6" s="38"/>
      <c r="B6" s="115"/>
      <c r="C6" s="115"/>
      <c r="D6" s="116"/>
      <c r="E6" s="117"/>
      <c r="F6" s="118"/>
      <c r="G6" s="117"/>
      <c r="H6" s="118"/>
      <c r="I6" s="117"/>
      <c r="J6" s="119"/>
      <c r="K6" s="120"/>
      <c r="L6" s="121"/>
      <c r="M6" s="121"/>
      <c r="N6" s="122"/>
      <c r="O6" s="123"/>
    </row>
    <row r="7" spans="1:15" s="128" customFormat="1" ht="15" customHeight="1">
      <c r="A7" s="273" t="s">
        <v>51</v>
      </c>
      <c r="B7" s="274"/>
      <c r="C7" s="274"/>
      <c r="D7" s="124"/>
      <c r="E7" s="34">
        <f>SUM(E9,E17,E25,E36,E41,E44,E47)</f>
        <v>26491390673</v>
      </c>
      <c r="F7" s="34">
        <f>IF(E$7&gt;0,(E7/E$7)*100,0)</f>
        <v>100</v>
      </c>
      <c r="G7" s="34">
        <f>SUM(G9,G17,G25,G36,G41,G44,G47)</f>
        <v>26485719099</v>
      </c>
      <c r="H7" s="34">
        <f>IF(G$7&gt;0,(G7/G$7)*100,0)</f>
        <v>100</v>
      </c>
      <c r="I7" s="36">
        <f>E7-G7</f>
        <v>5671574</v>
      </c>
      <c r="J7" s="37">
        <f>ABS(IF(G7=0,0,((I7/G7)*100)))</f>
        <v>0.021413705925070154</v>
      </c>
      <c r="K7" s="120"/>
      <c r="L7" s="121" t="s">
        <v>52</v>
      </c>
      <c r="M7" s="125"/>
      <c r="N7" s="126"/>
      <c r="O7" s="127">
        <v>41000</v>
      </c>
    </row>
    <row r="8" spans="1:15" s="137" customFormat="1" ht="8.25" customHeight="1">
      <c r="A8" s="38"/>
      <c r="B8" s="129"/>
      <c r="C8" s="130"/>
      <c r="D8" s="131"/>
      <c r="E8" s="42"/>
      <c r="F8" s="42"/>
      <c r="G8" s="42"/>
      <c r="H8" s="132"/>
      <c r="I8" s="80"/>
      <c r="J8" s="133"/>
      <c r="K8" s="120"/>
      <c r="L8" s="134"/>
      <c r="M8" s="135"/>
      <c r="N8" s="136"/>
      <c r="O8" s="127"/>
    </row>
    <row r="9" spans="1:15" s="138" customFormat="1" ht="13.5" customHeight="1">
      <c r="A9" s="129" t="s">
        <v>53</v>
      </c>
      <c r="C9" s="50"/>
      <c r="D9" s="139"/>
      <c r="E9" s="34">
        <f>SUM(E10:E15)</f>
        <v>1012560486</v>
      </c>
      <c r="F9" s="34">
        <f aca="true" t="shared" si="0" ref="F9:F15">IF(E$7&gt;0,(E9/E$7)*100,0)</f>
        <v>3.8222247314181232</v>
      </c>
      <c r="G9" s="34">
        <f>SUM(G10:G15)</f>
        <v>1006888912</v>
      </c>
      <c r="H9" s="34">
        <f aca="true" t="shared" si="1" ref="H9:H15">IF(G$7&gt;0,(G9/G$7)*100,0)</f>
        <v>3.8016295054568343</v>
      </c>
      <c r="I9" s="36">
        <f aca="true" t="shared" si="2" ref="I9:I15">E9-G9</f>
        <v>5671574</v>
      </c>
      <c r="J9" s="37">
        <f aca="true" t="shared" si="3" ref="J9:J15">ABS(IF(G9=0,0,((I9/G9)*100)))</f>
        <v>0.5632770340805978</v>
      </c>
      <c r="K9" s="134" t="s">
        <v>54</v>
      </c>
      <c r="L9" s="134" t="s">
        <v>55</v>
      </c>
      <c r="M9" s="140"/>
      <c r="N9" s="141"/>
      <c r="O9" s="123">
        <v>41100</v>
      </c>
    </row>
    <row r="10" spans="1:15" s="146" customFormat="1" ht="15" customHeight="1">
      <c r="A10" s="38"/>
      <c r="B10" s="260" t="s">
        <v>56</v>
      </c>
      <c r="C10" s="260"/>
      <c r="D10" s="143"/>
      <c r="E10" s="46">
        <v>1012560486</v>
      </c>
      <c r="F10" s="42">
        <f t="shared" si="0"/>
        <v>3.8222247314181232</v>
      </c>
      <c r="G10" s="46">
        <v>1006888912</v>
      </c>
      <c r="H10" s="42">
        <f t="shared" si="1"/>
        <v>3.8016295054568343</v>
      </c>
      <c r="I10" s="44">
        <f t="shared" si="2"/>
        <v>5671574</v>
      </c>
      <c r="J10" s="45">
        <f t="shared" si="3"/>
        <v>0.5632770340805978</v>
      </c>
      <c r="K10" s="120"/>
      <c r="L10" s="144" t="s">
        <v>57</v>
      </c>
      <c r="M10" s="135" t="s">
        <v>56</v>
      </c>
      <c r="N10" s="145"/>
      <c r="O10" s="127">
        <v>41110</v>
      </c>
    </row>
    <row r="11" spans="1:15" s="146" customFormat="1" ht="15" customHeight="1">
      <c r="A11" s="38"/>
      <c r="B11" s="260" t="s">
        <v>154</v>
      </c>
      <c r="C11" s="260"/>
      <c r="D11" s="143"/>
      <c r="E11" s="46"/>
      <c r="F11" s="42">
        <f t="shared" si="0"/>
        <v>0</v>
      </c>
      <c r="G11" s="46"/>
      <c r="H11" s="42">
        <f t="shared" si="1"/>
        <v>0</v>
      </c>
      <c r="I11" s="44">
        <f t="shared" si="2"/>
        <v>0</v>
      </c>
      <c r="J11" s="45">
        <f t="shared" si="3"/>
        <v>0</v>
      </c>
      <c r="K11" s="120"/>
      <c r="L11" s="144" t="s">
        <v>59</v>
      </c>
      <c r="M11" s="135" t="s">
        <v>58</v>
      </c>
      <c r="N11" s="145"/>
      <c r="O11" s="127">
        <v>41120</v>
      </c>
    </row>
    <row r="12" spans="1:15" s="146" customFormat="1" ht="15" customHeight="1">
      <c r="A12" s="38"/>
      <c r="B12" s="260" t="s">
        <v>60</v>
      </c>
      <c r="C12" s="260"/>
      <c r="D12" s="143"/>
      <c r="E12" s="46"/>
      <c r="F12" s="42">
        <f t="shared" si="0"/>
        <v>0</v>
      </c>
      <c r="G12" s="46"/>
      <c r="H12" s="42">
        <f t="shared" si="1"/>
        <v>0</v>
      </c>
      <c r="I12" s="44">
        <f t="shared" si="2"/>
        <v>0</v>
      </c>
      <c r="J12" s="45">
        <f t="shared" si="3"/>
        <v>0</v>
      </c>
      <c r="K12" s="120"/>
      <c r="L12" s="144" t="s">
        <v>61</v>
      </c>
      <c r="M12" s="135" t="s">
        <v>62</v>
      </c>
      <c r="N12" s="145"/>
      <c r="O12" s="127">
        <v>41130</v>
      </c>
    </row>
    <row r="13" spans="1:15" s="146" customFormat="1" ht="15" customHeight="1">
      <c r="A13" s="38"/>
      <c r="B13" s="260" t="s">
        <v>63</v>
      </c>
      <c r="C13" s="260"/>
      <c r="D13" s="143"/>
      <c r="E13" s="46"/>
      <c r="F13" s="42">
        <f t="shared" si="0"/>
        <v>0</v>
      </c>
      <c r="G13" s="46"/>
      <c r="H13" s="42">
        <f t="shared" si="1"/>
        <v>0</v>
      </c>
      <c r="I13" s="44">
        <f t="shared" si="2"/>
        <v>0</v>
      </c>
      <c r="J13" s="45">
        <f t="shared" si="3"/>
        <v>0</v>
      </c>
      <c r="K13" s="120"/>
      <c r="L13" s="144" t="s">
        <v>64</v>
      </c>
      <c r="M13" s="135" t="s">
        <v>63</v>
      </c>
      <c r="N13" s="145"/>
      <c r="O13" s="127">
        <v>41140</v>
      </c>
    </row>
    <row r="14" spans="1:15" s="146" customFormat="1" ht="15" customHeight="1">
      <c r="A14" s="38"/>
      <c r="B14" s="260" t="s">
        <v>65</v>
      </c>
      <c r="C14" s="260"/>
      <c r="D14" s="143"/>
      <c r="E14" s="46"/>
      <c r="F14" s="42">
        <f t="shared" si="0"/>
        <v>0</v>
      </c>
      <c r="G14" s="46"/>
      <c r="H14" s="42">
        <f t="shared" si="1"/>
        <v>0</v>
      </c>
      <c r="I14" s="44">
        <f t="shared" si="2"/>
        <v>0</v>
      </c>
      <c r="J14" s="45">
        <f t="shared" si="3"/>
        <v>0</v>
      </c>
      <c r="K14" s="120"/>
      <c r="L14" s="144" t="s">
        <v>66</v>
      </c>
      <c r="M14" s="135" t="s">
        <v>65</v>
      </c>
      <c r="N14" s="145"/>
      <c r="O14" s="127">
        <v>41150</v>
      </c>
    </row>
    <row r="15" spans="1:15" s="146" customFormat="1" ht="15" customHeight="1">
      <c r="A15" s="38"/>
      <c r="B15" s="260" t="s">
        <v>67</v>
      </c>
      <c r="C15" s="260"/>
      <c r="D15" s="143"/>
      <c r="E15" s="46"/>
      <c r="F15" s="42">
        <f t="shared" si="0"/>
        <v>0</v>
      </c>
      <c r="G15" s="46"/>
      <c r="H15" s="42">
        <f t="shared" si="1"/>
        <v>0</v>
      </c>
      <c r="I15" s="44">
        <f t="shared" si="2"/>
        <v>0</v>
      </c>
      <c r="J15" s="45">
        <f t="shared" si="3"/>
        <v>0</v>
      </c>
      <c r="K15" s="120"/>
      <c r="L15" s="144" t="s">
        <v>68</v>
      </c>
      <c r="M15" s="135" t="s">
        <v>69</v>
      </c>
      <c r="N15" s="145"/>
      <c r="O15" s="127">
        <v>41160</v>
      </c>
    </row>
    <row r="16" spans="1:15" s="146" customFormat="1" ht="8.25" customHeight="1">
      <c r="A16" s="38"/>
      <c r="B16" s="129"/>
      <c r="C16" s="130"/>
      <c r="D16" s="143"/>
      <c r="E16" s="42"/>
      <c r="F16" s="42"/>
      <c r="G16" s="42"/>
      <c r="H16" s="42"/>
      <c r="I16" s="44"/>
      <c r="J16" s="45"/>
      <c r="K16" s="120"/>
      <c r="L16" s="134"/>
      <c r="M16" s="135"/>
      <c r="N16" s="145"/>
      <c r="O16" s="127"/>
    </row>
    <row r="17" spans="1:15" s="138" customFormat="1" ht="13.5" customHeight="1">
      <c r="A17" s="129" t="s">
        <v>155</v>
      </c>
      <c r="C17" s="50"/>
      <c r="D17" s="139"/>
      <c r="E17" s="34">
        <f>SUM(E19:E23)</f>
        <v>0</v>
      </c>
      <c r="F17" s="34">
        <f>IF(E$7&gt;0,(E17/E$7)*100,0)</f>
        <v>0</v>
      </c>
      <c r="G17" s="34">
        <f>SUM(G19:G23)</f>
        <v>0</v>
      </c>
      <c r="H17" s="34">
        <f>IF(G$7&gt;0,(G17/G$7)*100,0)</f>
        <v>0</v>
      </c>
      <c r="I17" s="36">
        <f>E17-G17</f>
        <v>0</v>
      </c>
      <c r="J17" s="37">
        <f>ABS(IF(G17=0,0,((I17/G17)*100)))</f>
        <v>0</v>
      </c>
      <c r="K17" s="134" t="s">
        <v>70</v>
      </c>
      <c r="L17" s="134" t="s">
        <v>146</v>
      </c>
      <c r="M17" s="140"/>
      <c r="N17" s="141"/>
      <c r="O17" s="123">
        <v>41200</v>
      </c>
    </row>
    <row r="18" spans="1:15" s="138" customFormat="1" ht="13.5" customHeight="1">
      <c r="A18" s="129" t="s">
        <v>71</v>
      </c>
      <c r="C18" s="50"/>
      <c r="D18" s="139"/>
      <c r="E18" s="34"/>
      <c r="F18" s="34"/>
      <c r="G18" s="53"/>
      <c r="H18" s="34"/>
      <c r="I18" s="36"/>
      <c r="J18" s="37"/>
      <c r="K18" s="134"/>
      <c r="L18" s="134" t="s">
        <v>72</v>
      </c>
      <c r="M18" s="140"/>
      <c r="N18" s="141"/>
      <c r="O18" s="123"/>
    </row>
    <row r="19" spans="1:15" s="146" customFormat="1" ht="15" customHeight="1">
      <c r="A19" s="38"/>
      <c r="B19" s="260" t="s">
        <v>73</v>
      </c>
      <c r="C19" s="253"/>
      <c r="D19" s="143"/>
      <c r="E19" s="46"/>
      <c r="F19" s="42">
        <f>IF(E$7&gt;0,(E19/E$7)*100,0)</f>
        <v>0</v>
      </c>
      <c r="G19" s="46"/>
      <c r="H19" s="42">
        <f>IF(G$7&gt;0,(G19/G$7)*100,0)</f>
        <v>0</v>
      </c>
      <c r="I19" s="44">
        <f>E19-G19</f>
        <v>0</v>
      </c>
      <c r="J19" s="45">
        <f>ABS(IF(G19=0,0,((I19/G19)*100)))</f>
        <v>0</v>
      </c>
      <c r="K19" s="120"/>
      <c r="L19" s="144" t="s">
        <v>57</v>
      </c>
      <c r="M19" s="135" t="s">
        <v>73</v>
      </c>
      <c r="N19" s="145"/>
      <c r="O19" s="127">
        <v>41210</v>
      </c>
    </row>
    <row r="20" spans="1:15" s="146" customFormat="1" ht="15" customHeight="1">
      <c r="A20" s="38"/>
      <c r="B20" s="260" t="s">
        <v>74</v>
      </c>
      <c r="C20" s="253"/>
      <c r="D20" s="143"/>
      <c r="E20" s="46"/>
      <c r="F20" s="42">
        <f>IF(E$7&gt;0,(E20/E$7)*100,0)</f>
        <v>0</v>
      </c>
      <c r="G20" s="46"/>
      <c r="H20" s="42">
        <f>IF(G$7&gt;0,(G20/G$7)*100,0)</f>
        <v>0</v>
      </c>
      <c r="I20" s="44">
        <f>E20-G20</f>
        <v>0</v>
      </c>
      <c r="J20" s="45">
        <f>ABS(IF(G20=0,0,((I20/G20)*100)))</f>
        <v>0</v>
      </c>
      <c r="K20" s="120"/>
      <c r="L20" s="144" t="s">
        <v>59</v>
      </c>
      <c r="M20" s="135" t="s">
        <v>74</v>
      </c>
      <c r="N20" s="145"/>
      <c r="O20" s="127">
        <v>41220</v>
      </c>
    </row>
    <row r="21" spans="1:15" s="146" customFormat="1" ht="15" customHeight="1">
      <c r="A21" s="38"/>
      <c r="B21" s="260" t="s">
        <v>75</v>
      </c>
      <c r="C21" s="253"/>
      <c r="D21" s="143"/>
      <c r="E21" s="46"/>
      <c r="F21" s="42">
        <f>IF(E$7&gt;0,(E21/E$7)*100,0)</f>
        <v>0</v>
      </c>
      <c r="G21" s="46"/>
      <c r="H21" s="42">
        <f>IF(G$7&gt;0,(G21/G$7)*100,0)</f>
        <v>0</v>
      </c>
      <c r="I21" s="44">
        <f>E21-G21</f>
        <v>0</v>
      </c>
      <c r="J21" s="45">
        <f>ABS(IF(G21=0,0,((I21/G21)*100)))</f>
        <v>0</v>
      </c>
      <c r="K21" s="120"/>
      <c r="L21" s="144" t="s">
        <v>61</v>
      </c>
      <c r="M21" s="135" t="s">
        <v>75</v>
      </c>
      <c r="N21" s="145"/>
      <c r="O21" s="127">
        <v>41230</v>
      </c>
    </row>
    <row r="22" spans="1:15" s="146" customFormat="1" ht="15" customHeight="1">
      <c r="A22" s="38"/>
      <c r="B22" s="260" t="s">
        <v>76</v>
      </c>
      <c r="C22" s="253"/>
      <c r="D22" s="143"/>
      <c r="E22" s="46"/>
      <c r="F22" s="42">
        <f>IF(E$7&gt;0,(E22/E$7)*100,0)</f>
        <v>0</v>
      </c>
      <c r="G22" s="46"/>
      <c r="H22" s="42">
        <f>IF(G$7&gt;0,(G22/G$7)*100,0)</f>
        <v>0</v>
      </c>
      <c r="I22" s="44">
        <f>E22-G22</f>
        <v>0</v>
      </c>
      <c r="J22" s="45">
        <f>ABS(IF(G22=0,0,((I22/G22)*100)))</f>
        <v>0</v>
      </c>
      <c r="K22" s="120"/>
      <c r="L22" s="144" t="s">
        <v>64</v>
      </c>
      <c r="M22" s="135" t="s">
        <v>76</v>
      </c>
      <c r="N22" s="145"/>
      <c r="O22" s="127">
        <v>41230</v>
      </c>
    </row>
    <row r="23" spans="1:15" s="146" customFormat="1" ht="15" customHeight="1">
      <c r="A23" s="38"/>
      <c r="B23" s="260" t="s">
        <v>77</v>
      </c>
      <c r="C23" s="253"/>
      <c r="D23" s="143"/>
      <c r="E23" s="46"/>
      <c r="F23" s="42">
        <f>IF(E$7&gt;0,(E23/E$7)*100,0)</f>
        <v>0</v>
      </c>
      <c r="G23" s="46"/>
      <c r="H23" s="42">
        <f>IF(G$7&gt;0,(G23/G$7)*100,0)</f>
        <v>0</v>
      </c>
      <c r="I23" s="44">
        <f>E23-G23</f>
        <v>0</v>
      </c>
      <c r="J23" s="45">
        <f>ABS(IF(G23=0,0,((I23/G23)*100)))</f>
        <v>0</v>
      </c>
      <c r="K23" s="120"/>
      <c r="L23" s="144" t="s">
        <v>66</v>
      </c>
      <c r="M23" s="135" t="s">
        <v>77</v>
      </c>
      <c r="N23" s="145"/>
      <c r="O23" s="123">
        <v>41240</v>
      </c>
    </row>
    <row r="24" spans="1:15" s="138" customFormat="1" ht="8.25" customHeight="1">
      <c r="A24" s="38"/>
      <c r="B24" s="129"/>
      <c r="C24" s="130"/>
      <c r="D24" s="143"/>
      <c r="E24" s="42"/>
      <c r="F24" s="42"/>
      <c r="G24" s="42"/>
      <c r="H24" s="42"/>
      <c r="I24" s="44"/>
      <c r="J24" s="45"/>
      <c r="K24" s="120"/>
      <c r="L24" s="134"/>
      <c r="M24" s="135"/>
      <c r="N24" s="145"/>
      <c r="O24" s="123"/>
    </row>
    <row r="25" spans="1:15" s="146" customFormat="1" ht="13.5" customHeight="1">
      <c r="A25" s="129" t="s">
        <v>78</v>
      </c>
      <c r="C25" s="50"/>
      <c r="D25" s="139"/>
      <c r="E25" s="34">
        <f>SUM(E26:E34)</f>
        <v>25478830187</v>
      </c>
      <c r="F25" s="34">
        <f aca="true" t="shared" si="4" ref="F25:F34">IF(E$7&gt;0,(E25/E$7)*100,0)</f>
        <v>96.17777526858188</v>
      </c>
      <c r="G25" s="34">
        <f>SUM(G26:G34)</f>
        <v>25478830187</v>
      </c>
      <c r="H25" s="34">
        <f aca="true" t="shared" si="5" ref="H25:H34">IF(G$7&gt;0,(G25/G$7)*100,0)</f>
        <v>96.19837049454316</v>
      </c>
      <c r="I25" s="36">
        <f aca="true" t="shared" si="6" ref="I25:I34">E25-G25</f>
        <v>0</v>
      </c>
      <c r="J25" s="37">
        <f>ABS(IF(G25=0,0,((I25/G25)*100)))</f>
        <v>0</v>
      </c>
      <c r="K25" s="134" t="s">
        <v>79</v>
      </c>
      <c r="L25" s="134" t="s">
        <v>80</v>
      </c>
      <c r="M25" s="140"/>
      <c r="N25" s="141"/>
      <c r="O25" s="127">
        <v>41300</v>
      </c>
    </row>
    <row r="26" spans="1:15" s="146" customFormat="1" ht="15" customHeight="1">
      <c r="A26" s="38"/>
      <c r="B26" s="260" t="s">
        <v>81</v>
      </c>
      <c r="C26" s="253"/>
      <c r="D26" s="143"/>
      <c r="E26" s="46"/>
      <c r="F26" s="42">
        <f t="shared" si="4"/>
        <v>0</v>
      </c>
      <c r="G26" s="46"/>
      <c r="H26" s="42">
        <f t="shared" si="5"/>
        <v>0</v>
      </c>
      <c r="I26" s="44">
        <f t="shared" si="6"/>
        <v>0</v>
      </c>
      <c r="J26" s="45">
        <f>ABS(IF(G26=0,0,((I26/G26)*100)))</f>
        <v>0</v>
      </c>
      <c r="K26" s="120"/>
      <c r="L26" s="144" t="s">
        <v>57</v>
      </c>
      <c r="M26" s="135" t="s">
        <v>81</v>
      </c>
      <c r="N26" s="145"/>
      <c r="O26" s="127">
        <v>41310</v>
      </c>
    </row>
    <row r="27" spans="1:15" s="146" customFormat="1" ht="15" customHeight="1">
      <c r="A27" s="38"/>
      <c r="B27" s="260" t="s">
        <v>82</v>
      </c>
      <c r="C27" s="253"/>
      <c r="D27" s="143"/>
      <c r="E27" s="46"/>
      <c r="F27" s="42">
        <f t="shared" si="4"/>
        <v>0</v>
      </c>
      <c r="G27" s="46"/>
      <c r="H27" s="42">
        <f t="shared" si="5"/>
        <v>0</v>
      </c>
      <c r="I27" s="44">
        <f t="shared" si="6"/>
        <v>0</v>
      </c>
      <c r="J27" s="45">
        <f aca="true" t="shared" si="7" ref="J27:J34">ABS(IF(G27=0,0,((I27/G27)*100)))</f>
        <v>0</v>
      </c>
      <c r="K27" s="120"/>
      <c r="L27" s="144" t="s">
        <v>59</v>
      </c>
      <c r="M27" s="135" t="s">
        <v>82</v>
      </c>
      <c r="N27" s="145"/>
      <c r="O27" s="123">
        <v>41320</v>
      </c>
    </row>
    <row r="28" spans="1:15" s="146" customFormat="1" ht="15" customHeight="1">
      <c r="A28" s="38"/>
      <c r="B28" s="260" t="s">
        <v>83</v>
      </c>
      <c r="C28" s="253"/>
      <c r="D28" s="143"/>
      <c r="E28" s="46"/>
      <c r="F28" s="42">
        <f t="shared" si="4"/>
        <v>0</v>
      </c>
      <c r="G28" s="46"/>
      <c r="H28" s="42">
        <f t="shared" si="5"/>
        <v>0</v>
      </c>
      <c r="I28" s="44">
        <f t="shared" si="6"/>
        <v>0</v>
      </c>
      <c r="J28" s="45">
        <f t="shared" si="7"/>
        <v>0</v>
      </c>
      <c r="K28" s="120"/>
      <c r="L28" s="144" t="s">
        <v>61</v>
      </c>
      <c r="M28" s="135" t="s">
        <v>84</v>
      </c>
      <c r="N28" s="145"/>
      <c r="O28" s="123">
        <v>41330</v>
      </c>
    </row>
    <row r="29" spans="1:15" s="146" customFormat="1" ht="15" customHeight="1">
      <c r="A29" s="38"/>
      <c r="B29" s="260" t="s">
        <v>85</v>
      </c>
      <c r="C29" s="253"/>
      <c r="D29" s="143"/>
      <c r="E29" s="46"/>
      <c r="F29" s="42">
        <f t="shared" si="4"/>
        <v>0</v>
      </c>
      <c r="G29" s="46"/>
      <c r="H29" s="42">
        <f t="shared" si="5"/>
        <v>0</v>
      </c>
      <c r="I29" s="44">
        <f t="shared" si="6"/>
        <v>0</v>
      </c>
      <c r="J29" s="45">
        <f t="shared" si="7"/>
        <v>0</v>
      </c>
      <c r="K29" s="120"/>
      <c r="L29" s="144" t="s">
        <v>64</v>
      </c>
      <c r="M29" s="135" t="s">
        <v>85</v>
      </c>
      <c r="N29" s="145"/>
      <c r="O29" s="123">
        <v>41340</v>
      </c>
    </row>
    <row r="30" spans="1:15" s="146" customFormat="1" ht="15" customHeight="1">
      <c r="A30" s="38"/>
      <c r="B30" s="260" t="s">
        <v>86</v>
      </c>
      <c r="C30" s="253"/>
      <c r="D30" s="143"/>
      <c r="E30" s="46"/>
      <c r="F30" s="42">
        <f t="shared" si="4"/>
        <v>0</v>
      </c>
      <c r="G30" s="46"/>
      <c r="H30" s="42">
        <f t="shared" si="5"/>
        <v>0</v>
      </c>
      <c r="I30" s="44">
        <f t="shared" si="6"/>
        <v>0</v>
      </c>
      <c r="J30" s="45">
        <f t="shared" si="7"/>
        <v>0</v>
      </c>
      <c r="K30" s="120"/>
      <c r="L30" s="144" t="s">
        <v>66</v>
      </c>
      <c r="M30" s="135" t="s">
        <v>86</v>
      </c>
      <c r="N30" s="145"/>
      <c r="O30" s="123">
        <v>41350</v>
      </c>
    </row>
    <row r="31" spans="1:15" s="146" customFormat="1" ht="15" customHeight="1">
      <c r="A31" s="38"/>
      <c r="B31" s="260" t="s">
        <v>87</v>
      </c>
      <c r="C31" s="253"/>
      <c r="D31" s="143"/>
      <c r="E31" s="46"/>
      <c r="F31" s="42">
        <f t="shared" si="4"/>
        <v>0</v>
      </c>
      <c r="G31" s="46"/>
      <c r="H31" s="42">
        <f t="shared" si="5"/>
        <v>0</v>
      </c>
      <c r="I31" s="44">
        <f t="shared" si="6"/>
        <v>0</v>
      </c>
      <c r="J31" s="45">
        <f t="shared" si="7"/>
        <v>0</v>
      </c>
      <c r="K31" s="120"/>
      <c r="L31" s="144" t="s">
        <v>68</v>
      </c>
      <c r="M31" s="135" t="s">
        <v>87</v>
      </c>
      <c r="N31" s="145"/>
      <c r="O31" s="123">
        <v>41360</v>
      </c>
    </row>
    <row r="32" spans="1:15" s="146" customFormat="1" ht="15" customHeight="1">
      <c r="A32" s="38"/>
      <c r="B32" s="260" t="s">
        <v>88</v>
      </c>
      <c r="C32" s="253"/>
      <c r="D32" s="143"/>
      <c r="E32" s="46"/>
      <c r="F32" s="42">
        <f t="shared" si="4"/>
        <v>0</v>
      </c>
      <c r="G32" s="46"/>
      <c r="H32" s="42">
        <f t="shared" si="5"/>
        <v>0</v>
      </c>
      <c r="I32" s="44">
        <f t="shared" si="6"/>
        <v>0</v>
      </c>
      <c r="J32" s="45">
        <f t="shared" si="7"/>
        <v>0</v>
      </c>
      <c r="K32" s="120"/>
      <c r="L32" s="144" t="s">
        <v>89</v>
      </c>
      <c r="M32" s="135" t="s">
        <v>88</v>
      </c>
      <c r="N32" s="145"/>
      <c r="O32" s="123">
        <v>41370</v>
      </c>
    </row>
    <row r="33" spans="1:15" s="146" customFormat="1" ht="15" customHeight="1">
      <c r="A33" s="38"/>
      <c r="B33" s="260" t="s">
        <v>90</v>
      </c>
      <c r="C33" s="253"/>
      <c r="D33" s="143"/>
      <c r="E33" s="46"/>
      <c r="F33" s="42">
        <f t="shared" si="4"/>
        <v>0</v>
      </c>
      <c r="G33" s="46"/>
      <c r="H33" s="42">
        <f t="shared" si="5"/>
        <v>0</v>
      </c>
      <c r="I33" s="44">
        <f t="shared" si="6"/>
        <v>0</v>
      </c>
      <c r="J33" s="45">
        <f t="shared" si="7"/>
        <v>0</v>
      </c>
      <c r="K33" s="120"/>
      <c r="L33" s="144" t="s">
        <v>91</v>
      </c>
      <c r="M33" s="135" t="s">
        <v>90</v>
      </c>
      <c r="N33" s="145"/>
      <c r="O33" s="123">
        <v>41380</v>
      </c>
    </row>
    <row r="34" spans="1:15" s="146" customFormat="1" ht="15" customHeight="1">
      <c r="A34" s="38"/>
      <c r="B34" s="260" t="s">
        <v>92</v>
      </c>
      <c r="C34" s="253"/>
      <c r="D34" s="143"/>
      <c r="E34" s="46">
        <v>25478830187</v>
      </c>
      <c r="F34" s="42">
        <f t="shared" si="4"/>
        <v>96.17777526858188</v>
      </c>
      <c r="G34" s="46">
        <v>25478830187</v>
      </c>
      <c r="H34" s="42">
        <f t="shared" si="5"/>
        <v>96.19837049454316</v>
      </c>
      <c r="I34" s="44">
        <f t="shared" si="6"/>
        <v>0</v>
      </c>
      <c r="J34" s="45">
        <f t="shared" si="7"/>
        <v>0</v>
      </c>
      <c r="K34" s="120"/>
      <c r="L34" s="144" t="s">
        <v>93</v>
      </c>
      <c r="M34" s="135" t="s">
        <v>92</v>
      </c>
      <c r="N34" s="145"/>
      <c r="O34" s="123">
        <v>41390</v>
      </c>
    </row>
    <row r="35" spans="1:15" s="146" customFormat="1" ht="8.25" customHeight="1">
      <c r="A35" s="38"/>
      <c r="B35" s="129"/>
      <c r="C35" s="130"/>
      <c r="D35" s="143"/>
      <c r="E35" s="42"/>
      <c r="F35" s="42"/>
      <c r="G35" s="42"/>
      <c r="H35" s="42"/>
      <c r="I35" s="44"/>
      <c r="J35" s="45"/>
      <c r="K35" s="120"/>
      <c r="L35" s="134"/>
      <c r="M35" s="135"/>
      <c r="N35" s="145"/>
      <c r="O35" s="127"/>
    </row>
    <row r="36" spans="1:15" s="138" customFormat="1" ht="13.5" customHeight="1">
      <c r="A36" s="129" t="s">
        <v>94</v>
      </c>
      <c r="C36" s="50"/>
      <c r="D36" s="139"/>
      <c r="E36" s="34">
        <f>SUM(E37:E39)</f>
        <v>0</v>
      </c>
      <c r="F36" s="34">
        <f>IF(E$7&gt;0,(E36/E$7)*100,0)</f>
        <v>0</v>
      </c>
      <c r="G36" s="34">
        <f>SUM(G37:G39)</f>
        <v>0</v>
      </c>
      <c r="H36" s="34">
        <f>IF(G$7&gt;0,(G36/G$7)*100,0)</f>
        <v>0</v>
      </c>
      <c r="I36" s="36">
        <f>E36-G36</f>
        <v>0</v>
      </c>
      <c r="J36" s="37">
        <f>ABS(IF(G36=0,0,((I36/G36)*100)))</f>
        <v>0</v>
      </c>
      <c r="K36" s="134" t="s">
        <v>95</v>
      </c>
      <c r="L36" s="134" t="s">
        <v>96</v>
      </c>
      <c r="M36" s="140"/>
      <c r="N36" s="141"/>
      <c r="O36" s="123">
        <v>41400</v>
      </c>
    </row>
    <row r="37" spans="1:15" s="146" customFormat="1" ht="15" customHeight="1">
      <c r="A37" s="38"/>
      <c r="B37" s="260" t="s">
        <v>97</v>
      </c>
      <c r="C37" s="253"/>
      <c r="D37" s="143"/>
      <c r="E37" s="46"/>
      <c r="F37" s="42">
        <f>IF(E$7&gt;0,(E37/E$7)*100,0)</f>
        <v>0</v>
      </c>
      <c r="G37" s="46"/>
      <c r="H37" s="42">
        <f>IF(G$7&gt;0,(G37/G$7)*100,0)</f>
        <v>0</v>
      </c>
      <c r="I37" s="44">
        <f>E37-G37</f>
        <v>0</v>
      </c>
      <c r="J37" s="45">
        <f>ABS(IF(G37=0,0,((I37/G37)*100)))</f>
        <v>0</v>
      </c>
      <c r="K37" s="120"/>
      <c r="L37" s="144" t="s">
        <v>57</v>
      </c>
      <c r="M37" s="135" t="s">
        <v>97</v>
      </c>
      <c r="N37" s="145"/>
      <c r="O37" s="123">
        <v>41410</v>
      </c>
    </row>
    <row r="38" spans="1:15" s="146" customFormat="1" ht="15" customHeight="1">
      <c r="A38" s="38"/>
      <c r="B38" s="260" t="s">
        <v>98</v>
      </c>
      <c r="C38" s="253"/>
      <c r="D38" s="143"/>
      <c r="E38" s="46"/>
      <c r="F38" s="42">
        <f>IF(E$7&gt;0,(E38/E$7)*100,0)</f>
        <v>0</v>
      </c>
      <c r="G38" s="46"/>
      <c r="H38" s="42">
        <f>IF(G$7&gt;0,(G38/G$7)*100,0)</f>
        <v>0</v>
      </c>
      <c r="I38" s="44">
        <f>E38-G38</f>
        <v>0</v>
      </c>
      <c r="J38" s="45">
        <f>ABS(IF(G38=0,0,((I38/G38)*100)))</f>
        <v>0</v>
      </c>
      <c r="K38" s="120"/>
      <c r="L38" s="144" t="s">
        <v>59</v>
      </c>
      <c r="M38" s="135" t="s">
        <v>98</v>
      </c>
      <c r="N38" s="145"/>
      <c r="O38" s="123">
        <v>41420</v>
      </c>
    </row>
    <row r="39" spans="1:15" s="146" customFormat="1" ht="15" customHeight="1">
      <c r="A39" s="38"/>
      <c r="B39" s="260" t="s">
        <v>99</v>
      </c>
      <c r="C39" s="253"/>
      <c r="D39" s="143"/>
      <c r="E39" s="46"/>
      <c r="F39" s="42">
        <f>IF(E$7&gt;0,(E39/E$7)*100,0)</f>
        <v>0</v>
      </c>
      <c r="G39" s="46"/>
      <c r="H39" s="42">
        <f>IF(G$7&gt;0,(G39/G$7)*100,0)</f>
        <v>0</v>
      </c>
      <c r="I39" s="44">
        <f>E39-G39</f>
        <v>0</v>
      </c>
      <c r="J39" s="45">
        <f>ABS(IF(G39=0,0,((I39/G39)*100)))</f>
        <v>0</v>
      </c>
      <c r="K39" s="120"/>
      <c r="L39" s="144" t="s">
        <v>61</v>
      </c>
      <c r="M39" s="135" t="s">
        <v>99</v>
      </c>
      <c r="N39" s="145"/>
      <c r="O39" s="123">
        <v>41430</v>
      </c>
    </row>
    <row r="40" spans="1:15" s="138" customFormat="1" ht="8.25" customHeight="1">
      <c r="A40" s="38"/>
      <c r="B40" s="129"/>
      <c r="C40" s="130"/>
      <c r="D40" s="131"/>
      <c r="E40" s="42"/>
      <c r="F40" s="42"/>
      <c r="G40" s="42"/>
      <c r="H40" s="42"/>
      <c r="I40" s="44"/>
      <c r="J40" s="45"/>
      <c r="K40" s="120"/>
      <c r="L40" s="134"/>
      <c r="M40" s="135"/>
      <c r="N40" s="136"/>
      <c r="O40" s="123"/>
    </row>
    <row r="41" spans="1:15" s="138" customFormat="1" ht="13.5" customHeight="1">
      <c r="A41" s="129" t="s">
        <v>100</v>
      </c>
      <c r="C41" s="50"/>
      <c r="D41" s="147"/>
      <c r="E41" s="34">
        <f>SUM(E42:E42)</f>
        <v>0</v>
      </c>
      <c r="F41" s="34">
        <f>IF(E$7&gt;0,(E41/E$7)*100,0)</f>
        <v>0</v>
      </c>
      <c r="G41" s="34">
        <f>SUM(G42:G42)</f>
        <v>0</v>
      </c>
      <c r="H41" s="34">
        <f>IF(G$7&gt;0,(G41/G$7)*100,0)</f>
        <v>0</v>
      </c>
      <c r="I41" s="36">
        <f>E41-G41</f>
        <v>0</v>
      </c>
      <c r="J41" s="37">
        <f>ABS(IF(G41=0,0,((I41/G41)*100)))</f>
        <v>0</v>
      </c>
      <c r="K41" s="134" t="s">
        <v>101</v>
      </c>
      <c r="L41" s="134" t="s">
        <v>102</v>
      </c>
      <c r="M41" s="140"/>
      <c r="N41" s="148"/>
      <c r="O41" s="149">
        <v>41500</v>
      </c>
    </row>
    <row r="42" spans="1:15" s="150" customFormat="1" ht="15" customHeight="1">
      <c r="A42" s="38"/>
      <c r="B42" s="260" t="s">
        <v>164</v>
      </c>
      <c r="C42" s="260"/>
      <c r="D42" s="143"/>
      <c r="E42" s="46"/>
      <c r="F42" s="42">
        <f>IF(E$7&gt;0,(E42/E$7)*100,0)</f>
        <v>0</v>
      </c>
      <c r="G42" s="46"/>
      <c r="H42" s="42">
        <f>IF(G$7&gt;0,(G42/G$7)*100,0)</f>
        <v>0</v>
      </c>
      <c r="I42" s="44">
        <f>E42-G42</f>
        <v>0</v>
      </c>
      <c r="J42" s="45">
        <f>ABS(IF(G42=0,0,((I42/G42)*100)))</f>
        <v>0</v>
      </c>
      <c r="K42" s="120"/>
      <c r="L42" s="144" t="s">
        <v>57</v>
      </c>
      <c r="M42" s="135" t="s">
        <v>103</v>
      </c>
      <c r="N42" s="145"/>
      <c r="O42" s="123">
        <v>41510</v>
      </c>
    </row>
    <row r="43" spans="1:15" s="2" customFormat="1" ht="14.25" customHeight="1">
      <c r="A43" s="38"/>
      <c r="B43" s="129"/>
      <c r="C43" s="130"/>
      <c r="D43" s="143"/>
      <c r="E43" s="42"/>
      <c r="F43" s="42"/>
      <c r="G43" s="42"/>
      <c r="H43" s="42"/>
      <c r="I43" s="44"/>
      <c r="J43" s="45"/>
      <c r="K43" s="120"/>
      <c r="L43" s="134"/>
      <c r="M43" s="135"/>
      <c r="N43" s="145"/>
      <c r="O43" s="123"/>
    </row>
    <row r="44" spans="1:15" s="151" customFormat="1" ht="14.25" customHeight="1" hidden="1">
      <c r="A44" s="129" t="s">
        <v>104</v>
      </c>
      <c r="C44" s="50"/>
      <c r="D44" s="139"/>
      <c r="E44" s="34">
        <f>SUM(E45:E45)</f>
        <v>0</v>
      </c>
      <c r="F44" s="34">
        <f>IF(E$7&gt;0,(E44/E$7)*100,0)</f>
        <v>0</v>
      </c>
      <c r="G44" s="34">
        <f>SUM(G45:G45)</f>
        <v>0</v>
      </c>
      <c r="H44" s="34">
        <f>IF(G$7&gt;0,(G44/G$7)*100,0)</f>
        <v>0</v>
      </c>
      <c r="I44" s="36">
        <f>E44-G44</f>
        <v>0</v>
      </c>
      <c r="J44" s="37">
        <f>ABS(IF(G44=0,0,((I44/G44)*100)))</f>
        <v>0</v>
      </c>
      <c r="K44" s="134" t="s">
        <v>105</v>
      </c>
      <c r="L44" s="134" t="s">
        <v>106</v>
      </c>
      <c r="M44" s="140"/>
      <c r="N44" s="141"/>
      <c r="O44" s="149">
        <v>41600</v>
      </c>
    </row>
    <row r="45" spans="1:15" s="152" customFormat="1" ht="14.25" customHeight="1" hidden="1">
      <c r="A45" s="38"/>
      <c r="B45" s="260" t="s">
        <v>107</v>
      </c>
      <c r="C45" s="260"/>
      <c r="D45" s="143"/>
      <c r="E45" s="46"/>
      <c r="F45" s="42">
        <f>IF(E$7&gt;0,(E45/E$7)*100,0)</f>
        <v>0</v>
      </c>
      <c r="G45" s="46"/>
      <c r="H45" s="42">
        <f>IF(G$7&gt;0,(G45/G$7)*100,0)</f>
        <v>0</v>
      </c>
      <c r="I45" s="44">
        <f>E45-G45</f>
        <v>0</v>
      </c>
      <c r="J45" s="45">
        <f>ABS(IF(G45=0,0,((I45/G45)*100)))</f>
        <v>0</v>
      </c>
      <c r="K45" s="120"/>
      <c r="L45" s="144" t="s">
        <v>57</v>
      </c>
      <c r="M45" s="135" t="s">
        <v>107</v>
      </c>
      <c r="N45" s="145"/>
      <c r="O45" s="123">
        <v>41610</v>
      </c>
    </row>
    <row r="46" spans="1:15" s="66" customFormat="1" ht="15" customHeight="1">
      <c r="A46" s="38"/>
      <c r="B46" s="153"/>
      <c r="C46" s="130"/>
      <c r="D46" s="143"/>
      <c r="E46" s="42"/>
      <c r="F46" s="42"/>
      <c r="G46" s="42"/>
      <c r="H46" s="42"/>
      <c r="I46" s="44"/>
      <c r="J46" s="45"/>
      <c r="K46" s="120"/>
      <c r="L46" s="154"/>
      <c r="M46" s="135"/>
      <c r="N46" s="145"/>
      <c r="O46" s="123"/>
    </row>
    <row r="47" spans="1:15" s="29" customFormat="1" ht="13.5" customHeight="1" hidden="1">
      <c r="A47" s="129" t="s">
        <v>108</v>
      </c>
      <c r="C47" s="50"/>
      <c r="D47" s="139"/>
      <c r="E47" s="34">
        <f>SUM(E48:E51)</f>
        <v>0</v>
      </c>
      <c r="F47" s="34">
        <f>IF(E$7&gt;0,(E47/E$7)*100,0)</f>
        <v>0</v>
      </c>
      <c r="G47" s="34">
        <f>SUM(G48:G51)</f>
        <v>0</v>
      </c>
      <c r="H47" s="34">
        <f>IF(G$7&gt;0,(G47/G$7)*100,0)</f>
        <v>0</v>
      </c>
      <c r="I47" s="36">
        <f>E47-G47</f>
        <v>0</v>
      </c>
      <c r="J47" s="37">
        <f>ABS(IF(G47=0,0,((I47/G47)*100)))</f>
        <v>0</v>
      </c>
      <c r="K47" s="134" t="s">
        <v>109</v>
      </c>
      <c r="L47" s="134" t="s">
        <v>110</v>
      </c>
      <c r="M47" s="140"/>
      <c r="N47" s="141"/>
      <c r="O47" s="155">
        <v>41700</v>
      </c>
    </row>
    <row r="48" spans="1:15" s="76" customFormat="1" ht="15" customHeight="1" hidden="1">
      <c r="A48" s="38"/>
      <c r="B48" s="260" t="s">
        <v>111</v>
      </c>
      <c r="C48" s="260"/>
      <c r="D48" s="131"/>
      <c r="E48" s="46"/>
      <c r="F48" s="42">
        <f>IF(E$7&gt;0,(E48/E$7)*100,0)</f>
        <v>0</v>
      </c>
      <c r="G48" s="46"/>
      <c r="H48" s="42">
        <f>IF(G$7&gt;0,(G48/G$7)*100,0)</f>
        <v>0</v>
      </c>
      <c r="I48" s="44">
        <f>E48-G48</f>
        <v>0</v>
      </c>
      <c r="J48" s="45">
        <f>ABS(IF(G48=0,0,((I48/G48)*100)))</f>
        <v>0</v>
      </c>
      <c r="K48" s="120"/>
      <c r="L48" s="144" t="s">
        <v>57</v>
      </c>
      <c r="M48" s="130" t="s">
        <v>112</v>
      </c>
      <c r="N48" s="136"/>
      <c r="O48" s="123">
        <v>41710</v>
      </c>
    </row>
    <row r="49" spans="1:15" s="76" customFormat="1" ht="15" customHeight="1" hidden="1">
      <c r="A49" s="38"/>
      <c r="B49" s="260" t="s">
        <v>113</v>
      </c>
      <c r="C49" s="260"/>
      <c r="D49" s="131"/>
      <c r="E49" s="46"/>
      <c r="F49" s="42">
        <f>IF(E$7&gt;0,(E49/E$7)*100,0)</f>
        <v>0</v>
      </c>
      <c r="G49" s="46"/>
      <c r="H49" s="42">
        <f>IF(G$7&gt;0,(G49/G$7)*100,0)</f>
        <v>0</v>
      </c>
      <c r="I49" s="44">
        <f>E49-G49</f>
        <v>0</v>
      </c>
      <c r="J49" s="45">
        <f>ABS(IF(G49=0,0,((I49/G49)*100)))</f>
        <v>0</v>
      </c>
      <c r="K49" s="120"/>
      <c r="L49" s="144" t="s">
        <v>59</v>
      </c>
      <c r="M49" s="135" t="s">
        <v>113</v>
      </c>
      <c r="N49" s="136"/>
      <c r="O49" s="123">
        <v>41720</v>
      </c>
    </row>
    <row r="50" spans="1:15" s="76" customFormat="1" ht="15" customHeight="1" hidden="1">
      <c r="A50" s="38"/>
      <c r="B50" s="260" t="s">
        <v>114</v>
      </c>
      <c r="C50" s="260"/>
      <c r="D50" s="131"/>
      <c r="E50" s="46"/>
      <c r="F50" s="42">
        <f>IF(E$7&gt;0,(E50/E$7)*100,0)</f>
        <v>0</v>
      </c>
      <c r="G50" s="46"/>
      <c r="H50" s="42">
        <f>IF(G$7&gt;0,(G50/G$7)*100,0)</f>
        <v>0</v>
      </c>
      <c r="I50" s="44">
        <f>E50-G50</f>
        <v>0</v>
      </c>
      <c r="J50" s="45">
        <f>ABS(IF(G50=0,0,((I50/G50)*100)))</f>
        <v>0</v>
      </c>
      <c r="K50" s="120"/>
      <c r="L50" s="156" t="s">
        <v>61</v>
      </c>
      <c r="M50" s="130" t="s">
        <v>114</v>
      </c>
      <c r="N50" s="136"/>
      <c r="O50" s="123">
        <v>41730</v>
      </c>
    </row>
    <row r="51" spans="1:15" s="76" customFormat="1" ht="27" customHeight="1" hidden="1">
      <c r="A51" s="38"/>
      <c r="B51" s="263" t="s">
        <v>115</v>
      </c>
      <c r="C51" s="268"/>
      <c r="D51" s="131"/>
      <c r="E51" s="46"/>
      <c r="F51" s="42">
        <f>IF(E$7&gt;0,(E51/E$7)*100,0)</f>
        <v>0</v>
      </c>
      <c r="G51" s="46"/>
      <c r="H51" s="42">
        <f>IF(G$7&gt;0,(G51/G$7)*100,0)</f>
        <v>0</v>
      </c>
      <c r="I51" s="44">
        <f>E51-G51</f>
        <v>0</v>
      </c>
      <c r="J51" s="45">
        <f>ABS(IF(G51=0,0,((I51/G51)*100)))</f>
        <v>0</v>
      </c>
      <c r="K51" s="120"/>
      <c r="L51" s="156" t="s">
        <v>64</v>
      </c>
      <c r="M51" s="130" t="s">
        <v>116</v>
      </c>
      <c r="N51" s="136"/>
      <c r="O51" s="123">
        <v>41740</v>
      </c>
    </row>
    <row r="52" spans="1:15" s="128" customFormat="1" ht="26.25" customHeight="1">
      <c r="A52" s="38"/>
      <c r="B52" s="157"/>
      <c r="C52" s="130"/>
      <c r="D52" s="131"/>
      <c r="E52" s="42"/>
      <c r="F52" s="42"/>
      <c r="G52" s="42"/>
      <c r="H52" s="42"/>
      <c r="I52" s="44"/>
      <c r="J52" s="45"/>
      <c r="K52" s="120"/>
      <c r="L52" s="158"/>
      <c r="M52" s="135"/>
      <c r="N52" s="136"/>
      <c r="O52" s="127"/>
    </row>
    <row r="53" spans="1:15" s="137" customFormat="1" ht="30" customHeight="1" thickBot="1">
      <c r="A53" s="269" t="s">
        <v>117</v>
      </c>
      <c r="B53" s="270"/>
      <c r="C53" s="270"/>
      <c r="D53" s="159"/>
      <c r="E53" s="61">
        <f>E7</f>
        <v>26491390673</v>
      </c>
      <c r="F53" s="61">
        <f>IF(E$7&gt;0,(E53/E$7)*100,0)</f>
        <v>100</v>
      </c>
      <c r="G53" s="61">
        <f>G7</f>
        <v>26485719099</v>
      </c>
      <c r="H53" s="61">
        <f>IF(G$7&gt;0,(G53/G$7)*100,0)</f>
        <v>100</v>
      </c>
      <c r="I53" s="63">
        <f>E53-G53</f>
        <v>5671574</v>
      </c>
      <c r="J53" s="64">
        <f>ABS(IF(G53=0,0,((I53/G53)*100)))</f>
        <v>0.021413705925070154</v>
      </c>
      <c r="K53" s="160"/>
      <c r="L53" s="121" t="s">
        <v>118</v>
      </c>
      <c r="M53" s="125"/>
      <c r="N53" s="126"/>
      <c r="O53" s="127">
        <v>42000</v>
      </c>
    </row>
    <row r="54" spans="1:15" s="5" customFormat="1" ht="64.5" customHeight="1">
      <c r="A54" s="264" t="s">
        <v>0</v>
      </c>
      <c r="B54" s="265"/>
      <c r="C54" s="265"/>
      <c r="D54" s="265"/>
      <c r="E54" s="265"/>
      <c r="F54" s="265"/>
      <c r="G54" s="265"/>
      <c r="H54" s="265"/>
      <c r="I54" s="265"/>
      <c r="J54" s="265"/>
      <c r="K54" s="82" t="s">
        <v>44</v>
      </c>
      <c r="L54" s="83"/>
      <c r="M54" s="84"/>
      <c r="N54" s="85"/>
      <c r="O54" s="161"/>
    </row>
    <row r="55" spans="1:15" s="5" customFormat="1" ht="30" customHeight="1">
      <c r="A55" s="250"/>
      <c r="B55" s="250"/>
      <c r="C55" s="250"/>
      <c r="D55" s="250"/>
      <c r="E55" s="250"/>
      <c r="F55" s="250"/>
      <c r="G55" s="250"/>
      <c r="H55" s="250"/>
      <c r="I55" s="250"/>
      <c r="J55" s="250"/>
      <c r="K55" s="82"/>
      <c r="L55" s="83"/>
      <c r="M55" s="84"/>
      <c r="N55" s="85"/>
      <c r="O55" s="161"/>
    </row>
    <row r="56" spans="1:15" s="7" customFormat="1" ht="36" customHeight="1">
      <c r="A56" s="6" t="s">
        <v>152</v>
      </c>
      <c r="B56" s="11"/>
      <c r="C56" s="162"/>
      <c r="D56" s="92"/>
      <c r="E56" s="163"/>
      <c r="F56" s="163"/>
      <c r="G56" s="163"/>
      <c r="H56" s="163"/>
      <c r="I56" s="164"/>
      <c r="J56" s="86"/>
      <c r="K56" s="165"/>
      <c r="L56" s="166"/>
      <c r="M56" s="167"/>
      <c r="N56" s="168"/>
      <c r="O56" s="169"/>
    </row>
    <row r="57" spans="1:15" s="87" customFormat="1" ht="27" customHeight="1">
      <c r="A57" s="218"/>
      <c r="C57" s="88"/>
      <c r="D57" s="89"/>
      <c r="E57" s="90"/>
      <c r="F57" s="90"/>
      <c r="G57" s="90"/>
      <c r="H57" s="90"/>
      <c r="I57" s="91"/>
      <c r="J57" s="8"/>
      <c r="K57" s="170"/>
      <c r="L57" s="171"/>
      <c r="M57" s="172"/>
      <c r="N57" s="173"/>
      <c r="O57" s="174"/>
    </row>
    <row r="58" spans="1:15" s="9" customFormat="1" ht="22.5" customHeight="1" thickBot="1">
      <c r="A58" s="175" t="s">
        <v>167</v>
      </c>
      <c r="B58" s="11"/>
      <c r="D58" s="92"/>
      <c r="E58" s="93"/>
      <c r="F58" s="93"/>
      <c r="G58" s="93"/>
      <c r="H58" s="93"/>
      <c r="I58" s="94"/>
      <c r="J58" s="15" t="s">
        <v>1</v>
      </c>
      <c r="K58" s="176"/>
      <c r="L58" s="166"/>
      <c r="M58" s="177"/>
      <c r="N58" s="168"/>
      <c r="O58" s="178"/>
    </row>
    <row r="59" spans="1:15" s="12" customFormat="1" ht="21.75" customHeight="1">
      <c r="A59" s="98"/>
      <c r="B59" s="99"/>
      <c r="C59" s="99"/>
      <c r="D59" s="100"/>
      <c r="E59" s="101" t="s">
        <v>45</v>
      </c>
      <c r="F59" s="102"/>
      <c r="G59" s="101" t="s">
        <v>46</v>
      </c>
      <c r="H59" s="102"/>
      <c r="I59" s="103" t="s">
        <v>47</v>
      </c>
      <c r="J59" s="78"/>
      <c r="K59" s="104"/>
      <c r="L59" s="105"/>
      <c r="M59" s="105"/>
      <c r="N59" s="106"/>
      <c r="O59" s="107"/>
    </row>
    <row r="60" spans="1:15" s="12" customFormat="1" ht="33" customHeight="1">
      <c r="A60" s="266" t="s">
        <v>119</v>
      </c>
      <c r="B60" s="267"/>
      <c r="C60" s="267"/>
      <c r="D60" s="108"/>
      <c r="E60" s="109" t="s">
        <v>48</v>
      </c>
      <c r="F60" s="110" t="s">
        <v>4</v>
      </c>
      <c r="G60" s="109" t="s">
        <v>48</v>
      </c>
      <c r="H60" s="110" t="s">
        <v>4</v>
      </c>
      <c r="I60" s="109" t="s">
        <v>48</v>
      </c>
      <c r="J60" s="79" t="s">
        <v>4</v>
      </c>
      <c r="K60" s="111"/>
      <c r="L60" s="112" t="s">
        <v>49</v>
      </c>
      <c r="M60" s="112"/>
      <c r="N60" s="113"/>
      <c r="O60" s="179"/>
    </row>
    <row r="61" spans="1:15" s="12" customFormat="1" ht="6.75" customHeight="1">
      <c r="A61" s="38"/>
      <c r="B61" s="115"/>
      <c r="C61" s="115"/>
      <c r="D61" s="116"/>
      <c r="E61" s="117"/>
      <c r="F61" s="118"/>
      <c r="G61" s="117"/>
      <c r="H61" s="118"/>
      <c r="I61" s="117"/>
      <c r="J61" s="119"/>
      <c r="K61" s="120"/>
      <c r="L61" s="121"/>
      <c r="M61" s="121"/>
      <c r="N61" s="122"/>
      <c r="O61" s="123"/>
    </row>
    <row r="62" spans="1:15" s="128" customFormat="1" ht="12" customHeight="1">
      <c r="A62" s="38"/>
      <c r="B62" s="115" t="s">
        <v>120</v>
      </c>
      <c r="C62" s="180"/>
      <c r="D62" s="181"/>
      <c r="E62" s="34">
        <f>E64+E70+E74</f>
        <v>23439022</v>
      </c>
      <c r="F62" s="34">
        <f>IF(E$98&gt;0,(E62/E$98)*100,0)</f>
        <v>0.08847788434107776</v>
      </c>
      <c r="G62" s="34">
        <f>G64+G70+G74</f>
        <v>24110057</v>
      </c>
      <c r="H62" s="34">
        <f>IF(G$98&gt;0,(G62/G$98)*100,0)</f>
        <v>0.09103040362951786</v>
      </c>
      <c r="I62" s="36">
        <f>E62-G62</f>
        <v>-671035</v>
      </c>
      <c r="J62" s="37">
        <f>ABS(IF(G62=0,0,((I62/G62)*100)))</f>
        <v>2.7832161491779135</v>
      </c>
      <c r="K62" s="120"/>
      <c r="L62" s="121" t="s">
        <v>121</v>
      </c>
      <c r="M62" s="125"/>
      <c r="N62" s="126"/>
      <c r="O62" s="127">
        <v>43000</v>
      </c>
    </row>
    <row r="63" spans="1:15" s="137" customFormat="1" ht="5.25" customHeight="1">
      <c r="A63" s="38"/>
      <c r="B63" s="129"/>
      <c r="C63" s="130"/>
      <c r="D63" s="182"/>
      <c r="E63" s="42"/>
      <c r="F63" s="132"/>
      <c r="G63" s="42"/>
      <c r="H63" s="42"/>
      <c r="I63" s="44"/>
      <c r="J63" s="45"/>
      <c r="K63" s="120"/>
      <c r="L63" s="134"/>
      <c r="M63" s="135"/>
      <c r="N63" s="136"/>
      <c r="O63" s="127"/>
    </row>
    <row r="64" spans="1:15" s="137" customFormat="1" ht="19.5" customHeight="1">
      <c r="A64" s="129" t="s">
        <v>122</v>
      </c>
      <c r="B64" s="66"/>
      <c r="C64" s="183"/>
      <c r="D64" s="184"/>
      <c r="E64" s="34">
        <f>SUM(E65:E68)</f>
        <v>0</v>
      </c>
      <c r="F64" s="34">
        <f>IF(E$98&gt;0,(E64/E$98)*100,0)</f>
        <v>0</v>
      </c>
      <c r="G64" s="34">
        <f>SUM(G65:G68)</f>
        <v>0</v>
      </c>
      <c r="H64" s="34">
        <f>IF(G$98&gt;0,(G64/G$98)*100,0)</f>
        <v>0</v>
      </c>
      <c r="I64" s="36">
        <f>E64-G64</f>
        <v>0</v>
      </c>
      <c r="J64" s="37">
        <f>ABS(IF(G64=0,0,((I64/G64)*100)))</f>
        <v>0</v>
      </c>
      <c r="K64" s="134" t="s">
        <v>54</v>
      </c>
      <c r="L64" s="134" t="s">
        <v>123</v>
      </c>
      <c r="M64" s="185"/>
      <c r="N64" s="186"/>
      <c r="O64" s="127">
        <v>43100</v>
      </c>
    </row>
    <row r="65" spans="1:15" s="137" customFormat="1" ht="17.25" customHeight="1">
      <c r="A65" s="38"/>
      <c r="B65" s="260" t="s">
        <v>124</v>
      </c>
      <c r="C65" s="260"/>
      <c r="D65" s="187"/>
      <c r="E65" s="46"/>
      <c r="F65" s="42">
        <f>IF(E$98&gt;0,(E65/E$98)*100,0)</f>
        <v>0</v>
      </c>
      <c r="G65" s="46"/>
      <c r="H65" s="42">
        <f>IF(G$98&gt;0,(G65/G$98)*100,0)</f>
        <v>0</v>
      </c>
      <c r="I65" s="44">
        <f>E65-G65</f>
        <v>0</v>
      </c>
      <c r="J65" s="45">
        <f>ABS(IF(G65=0,0,((I65/G65)*100)))</f>
        <v>0</v>
      </c>
      <c r="K65" s="120"/>
      <c r="L65" s="144" t="s">
        <v>57</v>
      </c>
      <c r="M65" s="188" t="s">
        <v>124</v>
      </c>
      <c r="N65" s="189"/>
      <c r="O65" s="127">
        <v>43110</v>
      </c>
    </row>
    <row r="66" spans="1:15" s="137" customFormat="1" ht="17.25" customHeight="1">
      <c r="A66" s="38"/>
      <c r="B66" s="260" t="s">
        <v>125</v>
      </c>
      <c r="C66" s="260"/>
      <c r="D66" s="187"/>
      <c r="E66" s="46"/>
      <c r="F66" s="42">
        <f>IF(E$98&gt;0,(E66/E$98)*100,0)</f>
        <v>0</v>
      </c>
      <c r="G66" s="46"/>
      <c r="H66" s="42">
        <f>IF(G$98&gt;0,(G66/G$98)*100,0)</f>
        <v>0</v>
      </c>
      <c r="I66" s="44">
        <f>E66-G66</f>
        <v>0</v>
      </c>
      <c r="J66" s="45">
        <f>ABS(IF(G66=0,0,((I66/G66)*100)))</f>
        <v>0</v>
      </c>
      <c r="K66" s="120"/>
      <c r="L66" s="144" t="s">
        <v>59</v>
      </c>
      <c r="M66" s="190" t="s">
        <v>125</v>
      </c>
      <c r="N66" s="189"/>
      <c r="O66" s="127">
        <v>43120</v>
      </c>
    </row>
    <row r="67" spans="1:15" s="137" customFormat="1" ht="17.25" customHeight="1">
      <c r="A67" s="38"/>
      <c r="B67" s="260" t="s">
        <v>126</v>
      </c>
      <c r="C67" s="260"/>
      <c r="D67" s="187"/>
      <c r="E67" s="46"/>
      <c r="F67" s="42">
        <f>IF(E$98&gt;0,(E67/E$98)*100,0)</f>
        <v>0</v>
      </c>
      <c r="G67" s="46"/>
      <c r="H67" s="42">
        <f>IF(G$98&gt;0,(G67/G$98)*100,0)</f>
        <v>0</v>
      </c>
      <c r="I67" s="44">
        <f>E67-G67</f>
        <v>0</v>
      </c>
      <c r="J67" s="45">
        <f>ABS(IF(G67=0,0,((I67/G67)*100)))</f>
        <v>0</v>
      </c>
      <c r="K67" s="120"/>
      <c r="L67" s="144" t="s">
        <v>61</v>
      </c>
      <c r="M67" s="135" t="s">
        <v>126</v>
      </c>
      <c r="N67" s="189"/>
      <c r="O67" s="127">
        <v>43130</v>
      </c>
    </row>
    <row r="68" spans="1:15" s="137" customFormat="1" ht="17.25" customHeight="1">
      <c r="A68" s="38"/>
      <c r="B68" s="260" t="s">
        <v>156</v>
      </c>
      <c r="C68" s="260"/>
      <c r="D68" s="187"/>
      <c r="E68" s="46"/>
      <c r="F68" s="42">
        <f>IF(E$98&gt;0,(E68/E$98)*100,0)</f>
        <v>0</v>
      </c>
      <c r="G68" s="46"/>
      <c r="H68" s="42">
        <f>IF(G$98&gt;0,(G68/G$98)*100,0)</f>
        <v>0</v>
      </c>
      <c r="I68" s="44">
        <f>E68-G68</f>
        <v>0</v>
      </c>
      <c r="J68" s="45">
        <f>ABS(IF(G68=0,0,((I68/G68)*100)))</f>
        <v>0</v>
      </c>
      <c r="K68" s="120"/>
      <c r="L68" s="144"/>
      <c r="M68" s="135"/>
      <c r="N68" s="189"/>
      <c r="O68" s="127"/>
    </row>
    <row r="69" spans="1:15" s="137" customFormat="1" ht="8.25" customHeight="1">
      <c r="A69" s="38"/>
      <c r="B69" s="129"/>
      <c r="C69" s="130"/>
      <c r="D69" s="182"/>
      <c r="E69" s="42"/>
      <c r="F69" s="42"/>
      <c r="G69" s="42"/>
      <c r="H69" s="42"/>
      <c r="I69" s="44"/>
      <c r="J69" s="45"/>
      <c r="K69" s="120"/>
      <c r="L69" s="134"/>
      <c r="M69" s="135"/>
      <c r="N69" s="136"/>
      <c r="O69" s="127"/>
    </row>
    <row r="70" spans="1:15" s="137" customFormat="1" ht="19.5" customHeight="1">
      <c r="A70" s="129" t="s">
        <v>127</v>
      </c>
      <c r="B70" s="66"/>
      <c r="C70" s="183"/>
      <c r="D70" s="184"/>
      <c r="E70" s="34">
        <f>SUM(E71+E72)</f>
        <v>0</v>
      </c>
      <c r="F70" s="34">
        <f>IF(E$98&gt;0,(E70/E$98)*100,0)</f>
        <v>0</v>
      </c>
      <c r="G70" s="34">
        <f>SUM(G71+G72)</f>
        <v>0</v>
      </c>
      <c r="H70" s="34">
        <f>IF(G$98&gt;0,(G70/G$98)*100,0)</f>
        <v>0</v>
      </c>
      <c r="I70" s="36">
        <f>E70-G70</f>
        <v>0</v>
      </c>
      <c r="J70" s="37">
        <f>ABS(IF(G70=0,0,((I70/G70)*100)))</f>
        <v>0</v>
      </c>
      <c r="K70" s="134" t="s">
        <v>70</v>
      </c>
      <c r="L70" s="134" t="s">
        <v>128</v>
      </c>
      <c r="M70" s="185"/>
      <c r="N70" s="186"/>
      <c r="O70" s="127">
        <v>43200</v>
      </c>
    </row>
    <row r="71" spans="1:15" s="137" customFormat="1" ht="18" customHeight="1">
      <c r="A71" s="38"/>
      <c r="B71" s="260" t="s">
        <v>129</v>
      </c>
      <c r="C71" s="260"/>
      <c r="D71" s="187"/>
      <c r="E71" s="46"/>
      <c r="F71" s="42">
        <f>IF(E$98&gt;0,(E71/E$98)*100,0)</f>
        <v>0</v>
      </c>
      <c r="G71" s="46"/>
      <c r="H71" s="42">
        <f>IF(G$98&gt;0,(G71/G$98)*100,0)</f>
        <v>0</v>
      </c>
      <c r="I71" s="44">
        <f>E71-G71</f>
        <v>0</v>
      </c>
      <c r="J71" s="45">
        <f>ABS(IF(G71=0,0,((I71/G71)*100)))</f>
        <v>0</v>
      </c>
      <c r="K71" s="120"/>
      <c r="L71" s="144" t="s">
        <v>57</v>
      </c>
      <c r="M71" s="190" t="s">
        <v>129</v>
      </c>
      <c r="N71" s="189"/>
      <c r="O71" s="127">
        <v>43210</v>
      </c>
    </row>
    <row r="72" spans="1:15" s="137" customFormat="1" ht="18" customHeight="1">
      <c r="A72" s="38"/>
      <c r="B72" s="260" t="s">
        <v>157</v>
      </c>
      <c r="C72" s="260"/>
      <c r="D72" s="187"/>
      <c r="E72" s="46"/>
      <c r="F72" s="42">
        <f>IF(E$98&gt;0,(E72/E$98)*100,0)</f>
        <v>0</v>
      </c>
      <c r="G72" s="46"/>
      <c r="H72" s="42">
        <f>IF(G$98&gt;0,(G72/G$98)*100,0)</f>
        <v>0</v>
      </c>
      <c r="I72" s="44">
        <f>E72-G72</f>
        <v>0</v>
      </c>
      <c r="J72" s="45">
        <f>ABS(IF(G72=0,0,((I72/G72)*100)))</f>
        <v>0</v>
      </c>
      <c r="K72" s="120"/>
      <c r="L72" s="144"/>
      <c r="M72" s="190"/>
      <c r="N72" s="189"/>
      <c r="O72" s="127"/>
    </row>
    <row r="73" spans="1:15" s="137" customFormat="1" ht="5.25" customHeight="1">
      <c r="A73" s="38"/>
      <c r="B73" s="129"/>
      <c r="C73" s="130"/>
      <c r="D73" s="182"/>
      <c r="E73" s="42"/>
      <c r="F73" s="42"/>
      <c r="G73" s="42"/>
      <c r="H73" s="42"/>
      <c r="I73" s="44"/>
      <c r="J73" s="45"/>
      <c r="K73" s="120"/>
      <c r="L73" s="134"/>
      <c r="M73" s="135"/>
      <c r="N73" s="136"/>
      <c r="O73" s="127"/>
    </row>
    <row r="74" spans="1:15" s="137" customFormat="1" ht="19.5" customHeight="1">
      <c r="A74" s="129" t="s">
        <v>130</v>
      </c>
      <c r="B74" s="66"/>
      <c r="C74" s="183"/>
      <c r="D74" s="184"/>
      <c r="E74" s="34">
        <f>SUM(E75)</f>
        <v>23439022</v>
      </c>
      <c r="F74" s="34">
        <f>IF(E$98&gt;0,(E74/E$98)*100,0)</f>
        <v>0.08847788434107776</v>
      </c>
      <c r="G74" s="34">
        <f>SUM(G75)</f>
        <v>24110057</v>
      </c>
      <c r="H74" s="34">
        <f>IF(G$98&gt;0,(G74/G$98)*100,0)</f>
        <v>0.09103040362951786</v>
      </c>
      <c r="I74" s="36">
        <f>E74-G74</f>
        <v>-671035</v>
      </c>
      <c r="J74" s="37">
        <f>ABS(IF(G74=0,0,((I74/G74)*100)))</f>
        <v>2.7832161491779135</v>
      </c>
      <c r="K74" s="134" t="s">
        <v>79</v>
      </c>
      <c r="L74" s="134" t="s">
        <v>131</v>
      </c>
      <c r="M74" s="185"/>
      <c r="N74" s="186"/>
      <c r="O74" s="127">
        <v>43300</v>
      </c>
    </row>
    <row r="75" spans="1:15" s="137" customFormat="1" ht="18" customHeight="1">
      <c r="A75" s="38"/>
      <c r="B75" s="260" t="s">
        <v>132</v>
      </c>
      <c r="C75" s="260"/>
      <c r="D75" s="187"/>
      <c r="E75" s="46">
        <v>23439022</v>
      </c>
      <c r="F75" s="42">
        <f>IF(E$98&gt;0,(E75/E$98)*100,0)</f>
        <v>0.08847788434107776</v>
      </c>
      <c r="G75" s="46">
        <v>24110057</v>
      </c>
      <c r="H75" s="42">
        <f>IF(G$98&gt;0,(G75/G$98)*100,0)</f>
        <v>0.09103040362951786</v>
      </c>
      <c r="I75" s="44">
        <f>E75-G75</f>
        <v>-671035</v>
      </c>
      <c r="J75" s="45">
        <f>ABS(IF(G75=0,0,((I75/G75)*100)))</f>
        <v>2.7832161491779135</v>
      </c>
      <c r="K75" s="120"/>
      <c r="L75" s="144" t="s">
        <v>57</v>
      </c>
      <c r="M75" s="190" t="s">
        <v>132</v>
      </c>
      <c r="N75" s="189"/>
      <c r="O75" s="127">
        <v>43310</v>
      </c>
    </row>
    <row r="76" spans="1:15" s="137" customFormat="1" ht="21.75" customHeight="1">
      <c r="A76" s="129" t="s">
        <v>158</v>
      </c>
      <c r="B76" s="142"/>
      <c r="C76" s="142"/>
      <c r="D76" s="187"/>
      <c r="E76" s="34">
        <f>SUM(E77)</f>
        <v>0</v>
      </c>
      <c r="F76" s="34">
        <f>IF(E$98&gt;0,(E76/E$98)*100,0)</f>
        <v>0</v>
      </c>
      <c r="G76" s="34">
        <f>SUM(G77)</f>
        <v>0</v>
      </c>
      <c r="H76" s="34">
        <f>IF(G$98&gt;0,(G76/G$98)*100,0)</f>
        <v>0</v>
      </c>
      <c r="I76" s="36">
        <f>E76-G76</f>
        <v>0</v>
      </c>
      <c r="J76" s="37">
        <f>ABS(IF(G76=0,0,((I76/G76)*100)))</f>
        <v>0</v>
      </c>
      <c r="K76" s="120"/>
      <c r="L76" s="144"/>
      <c r="M76" s="190"/>
      <c r="N76" s="189"/>
      <c r="O76" s="127"/>
    </row>
    <row r="77" spans="1:15" s="137" customFormat="1" ht="13.5" customHeight="1">
      <c r="A77" s="38"/>
      <c r="B77" s="260" t="s">
        <v>159</v>
      </c>
      <c r="C77" s="260"/>
      <c r="D77" s="187"/>
      <c r="E77" s="46"/>
      <c r="F77" s="42">
        <f>IF(E$98&gt;0,(E77/E$98)*100,0)</f>
        <v>0</v>
      </c>
      <c r="G77" s="46"/>
      <c r="H77" s="42">
        <f>IF(G$98&gt;0,(G77/G$98)*100,0)</f>
        <v>0</v>
      </c>
      <c r="I77" s="44">
        <f>E77-G77</f>
        <v>0</v>
      </c>
      <c r="J77" s="45">
        <f>ABS(IF(G77=0,0,((I77/G77)*100)))</f>
        <v>0</v>
      </c>
      <c r="K77" s="120"/>
      <c r="L77" s="144"/>
      <c r="M77" s="190"/>
      <c r="N77" s="189"/>
      <c r="O77" s="127"/>
    </row>
    <row r="78" spans="1:15" s="137" customFormat="1" ht="6" customHeight="1">
      <c r="A78" s="38"/>
      <c r="B78" s="129"/>
      <c r="C78" s="130"/>
      <c r="D78" s="182"/>
      <c r="E78" s="42"/>
      <c r="F78" s="42"/>
      <c r="G78" s="42"/>
      <c r="H78" s="42"/>
      <c r="I78" s="44"/>
      <c r="J78" s="45"/>
      <c r="K78" s="120"/>
      <c r="L78" s="134"/>
      <c r="M78" s="135"/>
      <c r="N78" s="136"/>
      <c r="O78" s="127"/>
    </row>
    <row r="79" spans="1:15" s="137" customFormat="1" ht="15.75" customHeight="1">
      <c r="A79" s="38"/>
      <c r="B79" s="115" t="s">
        <v>133</v>
      </c>
      <c r="C79" s="191"/>
      <c r="D79" s="192"/>
      <c r="E79" s="34">
        <f>SUM(E81,E84,E88,E92)</f>
        <v>26467951651</v>
      </c>
      <c r="F79" s="34">
        <f>IF(E$98&gt;0,(E79/E$98)*100,0)</f>
        <v>99.91152211565893</v>
      </c>
      <c r="G79" s="34">
        <f>SUM(G81,G84,G88,G92)</f>
        <v>26461609042</v>
      </c>
      <c r="H79" s="34">
        <f>IF(G$98&gt;0,(G79/G$98)*100,0)</f>
        <v>99.90896959637048</v>
      </c>
      <c r="I79" s="36">
        <f>E79-G79</f>
        <v>6342609</v>
      </c>
      <c r="J79" s="37">
        <f>ABS(IF(G79=0,0,((I79/G79)*100)))</f>
        <v>0.023969097986191918</v>
      </c>
      <c r="K79" s="120"/>
      <c r="L79" s="121" t="s">
        <v>134</v>
      </c>
      <c r="M79" s="193"/>
      <c r="N79" s="194"/>
      <c r="O79" s="127">
        <v>44000</v>
      </c>
    </row>
    <row r="80" spans="1:15" s="137" customFormat="1" ht="4.5" customHeight="1">
      <c r="A80" s="38"/>
      <c r="B80" s="129"/>
      <c r="C80" s="130"/>
      <c r="D80" s="182"/>
      <c r="E80" s="42"/>
      <c r="F80" s="42"/>
      <c r="G80" s="42"/>
      <c r="H80" s="42"/>
      <c r="I80" s="44"/>
      <c r="J80" s="45"/>
      <c r="K80" s="120"/>
      <c r="L80" s="134"/>
      <c r="M80" s="135"/>
      <c r="N80" s="136"/>
      <c r="O80" s="127"/>
    </row>
    <row r="81" spans="1:15" s="137" customFormat="1" ht="13.5" customHeight="1">
      <c r="A81" s="129" t="s">
        <v>135</v>
      </c>
      <c r="B81" s="66"/>
      <c r="C81" s="50"/>
      <c r="D81" s="192"/>
      <c r="E81" s="34">
        <f>SUM(E82)</f>
        <v>25358053490</v>
      </c>
      <c r="F81" s="34">
        <f>IF(E$98&gt;0,(E81/E$98)*100,0)</f>
        <v>95.72186603191393</v>
      </c>
      <c r="G81" s="34">
        <f>SUM(G82)</f>
        <v>25358053490</v>
      </c>
      <c r="H81" s="34">
        <f>IF(G$98&gt;0,(G81/G$98)*100,0)</f>
        <v>95.742363630812</v>
      </c>
      <c r="I81" s="36">
        <f>E81-G81</f>
        <v>0</v>
      </c>
      <c r="J81" s="37">
        <f>ABS(IF(G81=0,0,((I81/G81)*100)))</f>
        <v>0</v>
      </c>
      <c r="K81" s="134" t="s">
        <v>54</v>
      </c>
      <c r="L81" s="134" t="s">
        <v>136</v>
      </c>
      <c r="M81" s="140"/>
      <c r="N81" s="194"/>
      <c r="O81" s="127">
        <v>44100</v>
      </c>
    </row>
    <row r="82" spans="1:15" s="137" customFormat="1" ht="15" customHeight="1">
      <c r="A82" s="38"/>
      <c r="B82" s="260" t="s">
        <v>137</v>
      </c>
      <c r="C82" s="260"/>
      <c r="D82" s="195"/>
      <c r="E82" s="46">
        <v>25358053490</v>
      </c>
      <c r="F82" s="42">
        <f>IF(E$98&gt;0,(E82/E$98)*100,0)</f>
        <v>95.72186603191393</v>
      </c>
      <c r="G82" s="46">
        <v>25358053490</v>
      </c>
      <c r="H82" s="42">
        <f>IF(G$98&gt;0,(G82/G$98)*100,0)</f>
        <v>95.742363630812</v>
      </c>
      <c r="I82" s="44">
        <f>E82-G82</f>
        <v>0</v>
      </c>
      <c r="J82" s="45">
        <f>ABS(IF(G82=0,0,((I82/G82)*100)))</f>
        <v>0</v>
      </c>
      <c r="K82" s="120"/>
      <c r="L82" s="144" t="s">
        <v>57</v>
      </c>
      <c r="M82" s="135" t="s">
        <v>137</v>
      </c>
      <c r="N82" s="196"/>
      <c r="O82" s="127">
        <v>44110</v>
      </c>
    </row>
    <row r="83" spans="1:15" s="137" customFormat="1" ht="6.75" customHeight="1">
      <c r="A83" s="38"/>
      <c r="B83" s="129"/>
      <c r="C83" s="130"/>
      <c r="D83" s="182"/>
      <c r="E83" s="42"/>
      <c r="F83" s="42"/>
      <c r="G83" s="42"/>
      <c r="H83" s="42"/>
      <c r="I83" s="44"/>
      <c r="J83" s="45"/>
      <c r="K83" s="120"/>
      <c r="L83" s="134"/>
      <c r="M83" s="135"/>
      <c r="N83" s="136"/>
      <c r="O83" s="127"/>
    </row>
    <row r="84" spans="1:15" s="137" customFormat="1" ht="15.75" customHeight="1">
      <c r="A84" s="129" t="s">
        <v>138</v>
      </c>
      <c r="B84" s="66"/>
      <c r="C84" s="188"/>
      <c r="D84" s="187"/>
      <c r="E84" s="34">
        <f>SUM(E85:E86)</f>
        <v>120776697</v>
      </c>
      <c r="F84" s="34">
        <f>IF(E$98&gt;0,(E84/E$98)*100,0)</f>
        <v>0.4559092366679545</v>
      </c>
      <c r="G84" s="34">
        <f>SUM(G85:G86)</f>
        <v>792119000</v>
      </c>
      <c r="H84" s="34">
        <f>IF(G$98&gt;0,(G84/G$98)*100,0)</f>
        <v>2.9907400174379535</v>
      </c>
      <c r="I84" s="36">
        <f>E84-G84</f>
        <v>-671342303</v>
      </c>
      <c r="J84" s="37">
        <f>ABS(IF(G84=0,0,((I84/G84)*100)))</f>
        <v>84.75270798958238</v>
      </c>
      <c r="K84" s="134" t="s">
        <v>70</v>
      </c>
      <c r="L84" s="134" t="s">
        <v>139</v>
      </c>
      <c r="M84" s="190"/>
      <c r="N84" s="189"/>
      <c r="O84" s="127">
        <v>44200</v>
      </c>
    </row>
    <row r="85" spans="1:15" s="137" customFormat="1" ht="17.25" customHeight="1">
      <c r="A85" s="38"/>
      <c r="B85" s="260" t="s">
        <v>140</v>
      </c>
      <c r="C85" s="260"/>
      <c r="D85" s="187"/>
      <c r="E85" s="46"/>
      <c r="F85" s="42">
        <f>IF(E$98&gt;0,(E85/E$98)*100,0)</f>
        <v>0</v>
      </c>
      <c r="G85" s="46"/>
      <c r="H85" s="42">
        <f>IF(G$98&gt;0,(G85/G$98)*100,0)</f>
        <v>0</v>
      </c>
      <c r="I85" s="44">
        <f>E85-G85</f>
        <v>0</v>
      </c>
      <c r="J85" s="45">
        <f>ABS(IF(G85=0,0,((I85/G85)*100)))</f>
        <v>0</v>
      </c>
      <c r="K85" s="120"/>
      <c r="L85" s="144" t="s">
        <v>57</v>
      </c>
      <c r="M85" s="135" t="s">
        <v>140</v>
      </c>
      <c r="N85" s="189"/>
      <c r="O85" s="127">
        <v>44210</v>
      </c>
    </row>
    <row r="86" spans="1:15" s="137" customFormat="1" ht="17.25" customHeight="1">
      <c r="A86" s="38"/>
      <c r="B86" s="260" t="s">
        <v>141</v>
      </c>
      <c r="C86" s="260"/>
      <c r="D86" s="187"/>
      <c r="E86" s="46">
        <v>120776697</v>
      </c>
      <c r="F86" s="42">
        <f>IF(E$98&gt;0,(E86/E$98)*100,0)</f>
        <v>0.4559092366679545</v>
      </c>
      <c r="G86" s="46">
        <v>792119000</v>
      </c>
      <c r="H86" s="42">
        <f>IF(G$98&gt;0,(G86/G$98)*100,0)</f>
        <v>2.9907400174379535</v>
      </c>
      <c r="I86" s="44">
        <f>E86-G86</f>
        <v>-671342303</v>
      </c>
      <c r="J86" s="45">
        <f>ABS(IF(G86=0,0,((I86/G86)*100)))</f>
        <v>84.75270798958238</v>
      </c>
      <c r="K86" s="120"/>
      <c r="L86" s="144" t="s">
        <v>59</v>
      </c>
      <c r="M86" s="135" t="s">
        <v>141</v>
      </c>
      <c r="N86" s="189"/>
      <c r="O86" s="127">
        <v>44220</v>
      </c>
    </row>
    <row r="87" spans="1:15" s="137" customFormat="1" ht="4.5" customHeight="1">
      <c r="A87" s="38"/>
      <c r="B87" s="129"/>
      <c r="C87" s="130"/>
      <c r="D87" s="182"/>
      <c r="E87" s="42"/>
      <c r="F87" s="42"/>
      <c r="G87" s="42"/>
      <c r="H87" s="42"/>
      <c r="I87" s="44"/>
      <c r="J87" s="45"/>
      <c r="K87" s="120"/>
      <c r="L87" s="134"/>
      <c r="M87" s="135"/>
      <c r="N87" s="136"/>
      <c r="O87" s="127"/>
    </row>
    <row r="88" spans="1:15" s="137" customFormat="1" ht="19.5" customHeight="1">
      <c r="A88" s="129" t="s">
        <v>142</v>
      </c>
      <c r="B88" s="66"/>
      <c r="C88" s="188"/>
      <c r="D88" s="187"/>
      <c r="E88" s="34">
        <f>E89-E90</f>
        <v>989121464</v>
      </c>
      <c r="F88" s="34">
        <f>IF(E$98&gt;0,(E88/E$98)*100,0)</f>
        <v>3.7337468470770454</v>
      </c>
      <c r="G88" s="34">
        <f>G89-G90</f>
        <v>311436552</v>
      </c>
      <c r="H88" s="34">
        <f>IF(G$98&gt;0,(G88/G$98)*100,0)</f>
        <v>1.1758659481205427</v>
      </c>
      <c r="I88" s="36">
        <f>E88-G88</f>
        <v>677684912</v>
      </c>
      <c r="J88" s="37">
        <f>ABS(IF(G88=0,0,((I88/G88)*100)))</f>
        <v>217.59967083118744</v>
      </c>
      <c r="K88" s="134" t="s">
        <v>79</v>
      </c>
      <c r="L88" s="134" t="s">
        <v>147</v>
      </c>
      <c r="M88" s="190"/>
      <c r="N88" s="189"/>
      <c r="O88" s="127">
        <v>44300</v>
      </c>
    </row>
    <row r="89" spans="1:15" s="137" customFormat="1" ht="15.75" customHeight="1">
      <c r="A89" s="129"/>
      <c r="B89" s="260" t="s">
        <v>143</v>
      </c>
      <c r="C89" s="260"/>
      <c r="D89" s="187"/>
      <c r="E89" s="46">
        <v>989121464</v>
      </c>
      <c r="F89" s="42">
        <f>IF(E$98&gt;0,(E89/E$98)*100,0)</f>
        <v>3.7337468470770454</v>
      </c>
      <c r="G89" s="46">
        <v>311436552</v>
      </c>
      <c r="H89" s="42">
        <f>IF(G$98&gt;0,(G89/G$98)*100,0)</f>
        <v>1.1758659481205427</v>
      </c>
      <c r="I89" s="44">
        <f>E89-G89</f>
        <v>677684912</v>
      </c>
      <c r="J89" s="45">
        <f>ABS(IF(G89=0,0,((I89/G89)*100)))</f>
        <v>217.59967083118744</v>
      </c>
      <c r="K89" s="134"/>
      <c r="L89" s="144" t="s">
        <v>57</v>
      </c>
      <c r="M89" s="135" t="s">
        <v>143</v>
      </c>
      <c r="N89" s="189"/>
      <c r="O89" s="127">
        <v>44310</v>
      </c>
    </row>
    <row r="90" spans="1:15" s="137" customFormat="1" ht="15.75" customHeight="1">
      <c r="A90" s="129"/>
      <c r="B90" s="260" t="s">
        <v>144</v>
      </c>
      <c r="C90" s="260"/>
      <c r="D90" s="187"/>
      <c r="E90" s="46">
        <v>0</v>
      </c>
      <c r="F90" s="42">
        <f>IF(E$98&gt;0,(E90/E$98)*100,0)</f>
        <v>0</v>
      </c>
      <c r="G90" s="46"/>
      <c r="H90" s="42">
        <f>IF(G$98&gt;0,(G90/G$98)*100,0)</f>
        <v>0</v>
      </c>
      <c r="I90" s="44">
        <f>E90-G90</f>
        <v>0</v>
      </c>
      <c r="J90" s="45">
        <f>ABS(IF(G90=0,0,((I90/G90)*100)))</f>
        <v>0</v>
      </c>
      <c r="K90" s="134"/>
      <c r="L90" s="144" t="s">
        <v>59</v>
      </c>
      <c r="M90" s="135" t="s">
        <v>144</v>
      </c>
      <c r="N90" s="189"/>
      <c r="O90" s="127">
        <v>44320</v>
      </c>
    </row>
    <row r="91" spans="1:15" s="137" customFormat="1" ht="6.75" customHeight="1">
      <c r="A91" s="38"/>
      <c r="B91" s="129"/>
      <c r="C91" s="130"/>
      <c r="D91" s="182"/>
      <c r="E91" s="42"/>
      <c r="F91" s="42"/>
      <c r="G91" s="42"/>
      <c r="H91" s="42"/>
      <c r="I91" s="44"/>
      <c r="J91" s="45"/>
      <c r="K91" s="120"/>
      <c r="L91" s="134"/>
      <c r="M91" s="135"/>
      <c r="N91" s="136"/>
      <c r="O91" s="127"/>
    </row>
    <row r="92" spans="1:15" s="137" customFormat="1" ht="12.75" customHeight="1">
      <c r="A92" s="129" t="s">
        <v>160</v>
      </c>
      <c r="B92" s="197"/>
      <c r="C92" s="188"/>
      <c r="D92" s="187"/>
      <c r="E92" s="34">
        <f>SUM(E94:E96)</f>
        <v>0</v>
      </c>
      <c r="F92" s="34">
        <f>IF(E$98&gt;0,(E92/E$98)*100,0)</f>
        <v>0</v>
      </c>
      <c r="G92" s="34">
        <f>SUM(G94:G96)</f>
        <v>0</v>
      </c>
      <c r="H92" s="34">
        <f>IF(G$98&gt;0,(G92/G$98)*100,0)</f>
        <v>0</v>
      </c>
      <c r="I92" s="36">
        <f>E92-G92</f>
        <v>0</v>
      </c>
      <c r="J92" s="37">
        <f>ABS(IF(G92=0,0,((I92/G92)*100)))</f>
        <v>0</v>
      </c>
      <c r="K92" s="134"/>
      <c r="L92" s="134"/>
      <c r="M92" s="190"/>
      <c r="N92" s="189"/>
      <c r="O92" s="127"/>
    </row>
    <row r="93" spans="1:15" s="137" customFormat="1" ht="7.5" customHeight="1">
      <c r="A93" s="38"/>
      <c r="B93" s="129"/>
      <c r="C93" s="130"/>
      <c r="D93" s="182"/>
      <c r="E93" s="42"/>
      <c r="F93" s="42"/>
      <c r="G93" s="42"/>
      <c r="H93" s="42"/>
      <c r="I93" s="44"/>
      <c r="J93" s="45"/>
      <c r="K93" s="120"/>
      <c r="L93" s="134"/>
      <c r="M93" s="135"/>
      <c r="N93" s="136"/>
      <c r="O93" s="127"/>
    </row>
    <row r="94" spans="1:15" s="137" customFormat="1" ht="25.5" customHeight="1">
      <c r="A94" s="129"/>
      <c r="B94" s="263" t="s">
        <v>163</v>
      </c>
      <c r="C94" s="260"/>
      <c r="D94" s="187"/>
      <c r="E94" s="46">
        <v>0</v>
      </c>
      <c r="F94" s="42">
        <f>IF(E$98&gt;0,(E94/E$98)*100,0)</f>
        <v>0</v>
      </c>
      <c r="G94" s="46"/>
      <c r="H94" s="42">
        <f>IF(G$98&gt;0,(G94/G$98)*100,0)</f>
        <v>0</v>
      </c>
      <c r="I94" s="44">
        <f>E94-G94</f>
        <v>0</v>
      </c>
      <c r="J94" s="45">
        <f>ABS(IF(G94=0,0,((I94/G94)*100)))</f>
        <v>0</v>
      </c>
      <c r="K94" s="198"/>
      <c r="L94" s="199"/>
      <c r="M94" s="190"/>
      <c r="N94" s="189"/>
      <c r="O94" s="127"/>
    </row>
    <row r="95" spans="1:15" s="137" customFormat="1" ht="19.5" customHeight="1">
      <c r="A95" s="129"/>
      <c r="B95" s="260" t="s">
        <v>145</v>
      </c>
      <c r="C95" s="260"/>
      <c r="D95" s="187"/>
      <c r="E95" s="46">
        <v>0</v>
      </c>
      <c r="F95" s="42">
        <f>IF(E$98&gt;0,(E95/E$98)*100,0)</f>
        <v>0</v>
      </c>
      <c r="G95" s="46"/>
      <c r="H95" s="42">
        <f>IF(G$98&gt;0,(G95/G$98)*100,0)</f>
        <v>0</v>
      </c>
      <c r="I95" s="44">
        <f>E95-G95</f>
        <v>0</v>
      </c>
      <c r="J95" s="45">
        <f>ABS(IF(G95=0,0,((I95/G95)*100)))</f>
        <v>0</v>
      </c>
      <c r="K95" s="198"/>
      <c r="L95" s="199"/>
      <c r="M95" s="190"/>
      <c r="N95" s="189"/>
      <c r="O95" s="127"/>
    </row>
    <row r="96" spans="1:15" s="137" customFormat="1" ht="19.5" customHeight="1">
      <c r="A96" s="129"/>
      <c r="B96" s="260" t="s">
        <v>161</v>
      </c>
      <c r="C96" s="260"/>
      <c r="D96" s="187"/>
      <c r="E96" s="46"/>
      <c r="F96" s="42">
        <f>IF(E$98&gt;0,(E96/E$98)*100,0)</f>
        <v>0</v>
      </c>
      <c r="G96" s="46"/>
      <c r="H96" s="42">
        <f>IF(G$98&gt;0,(G96/G$98)*100,0)</f>
        <v>0</v>
      </c>
      <c r="I96" s="44">
        <f>E96-G96</f>
        <v>0</v>
      </c>
      <c r="J96" s="45">
        <f>ABS(IF(G96=0,0,((I96/G96)*100)))</f>
        <v>0</v>
      </c>
      <c r="K96" s="198"/>
      <c r="L96" s="199"/>
      <c r="M96" s="190"/>
      <c r="N96" s="189"/>
      <c r="O96" s="127"/>
    </row>
    <row r="97" spans="1:15" s="137" customFormat="1" ht="49.5" customHeight="1">
      <c r="A97" s="129"/>
      <c r="B97" s="130"/>
      <c r="C97" s="2"/>
      <c r="D97" s="187"/>
      <c r="E97" s="42"/>
      <c r="F97" s="42"/>
      <c r="G97" s="42"/>
      <c r="H97" s="42"/>
      <c r="I97" s="44"/>
      <c r="J97" s="45"/>
      <c r="K97" s="198"/>
      <c r="L97" s="199"/>
      <c r="M97" s="190"/>
      <c r="N97" s="189"/>
      <c r="O97" s="127"/>
    </row>
    <row r="98" spans="1:15" s="137" customFormat="1" ht="24.75" customHeight="1" thickBot="1">
      <c r="A98" s="81"/>
      <c r="B98" s="200" t="s">
        <v>117</v>
      </c>
      <c r="C98" s="201"/>
      <c r="D98" s="202"/>
      <c r="E98" s="61">
        <f>E62+E79</f>
        <v>26491390673</v>
      </c>
      <c r="F98" s="61">
        <f>IF(E$98&gt;0,(E98/E$98)*100,0)</f>
        <v>100</v>
      </c>
      <c r="G98" s="61">
        <f>G62+G79</f>
        <v>26485719099</v>
      </c>
      <c r="H98" s="61">
        <f>IF(G$98&gt;0,(G98/G$98)*100,0)</f>
        <v>100</v>
      </c>
      <c r="I98" s="63">
        <f>E98-G98</f>
        <v>5671574</v>
      </c>
      <c r="J98" s="64">
        <f>ABS(IF(G98=0,0,((I98/G98)*100)))</f>
        <v>0.021413705925070154</v>
      </c>
      <c r="K98" s="160"/>
      <c r="L98" s="121" t="s">
        <v>118</v>
      </c>
      <c r="M98" s="125"/>
      <c r="N98" s="126"/>
      <c r="O98" s="127">
        <v>45000</v>
      </c>
    </row>
    <row r="99" spans="1:15" s="203" customFormat="1" ht="59.25" customHeight="1">
      <c r="A99" s="261" t="s">
        <v>168</v>
      </c>
      <c r="B99" s="262"/>
      <c r="C99" s="262"/>
      <c r="D99" s="262"/>
      <c r="E99" s="262"/>
      <c r="F99" s="262"/>
      <c r="G99" s="262"/>
      <c r="H99" s="262"/>
      <c r="I99" s="262"/>
      <c r="J99" s="262"/>
      <c r="K99" s="204"/>
      <c r="L99" s="205"/>
      <c r="M99" s="206"/>
      <c r="N99" s="206"/>
      <c r="O99" s="207"/>
    </row>
  </sheetData>
  <mergeCells count="51">
    <mergeCell ref="A4:C5"/>
    <mergeCell ref="A7:C7"/>
    <mergeCell ref="B10:C10"/>
    <mergeCell ref="B11:C11"/>
    <mergeCell ref="B12:C12"/>
    <mergeCell ref="B13:C13"/>
    <mergeCell ref="B14:C14"/>
    <mergeCell ref="B15:C15"/>
    <mergeCell ref="B19:C19"/>
    <mergeCell ref="B20:C20"/>
    <mergeCell ref="B21:C21"/>
    <mergeCell ref="B22:C22"/>
    <mergeCell ref="B23:C23"/>
    <mergeCell ref="B26:C26"/>
    <mergeCell ref="B27:C27"/>
    <mergeCell ref="B28:C28"/>
    <mergeCell ref="B29:C29"/>
    <mergeCell ref="B30:C30"/>
    <mergeCell ref="B31:C31"/>
    <mergeCell ref="B32:C32"/>
    <mergeCell ref="B33:C33"/>
    <mergeCell ref="B34:C34"/>
    <mergeCell ref="B37:C37"/>
    <mergeCell ref="B38:C38"/>
    <mergeCell ref="B39:C39"/>
    <mergeCell ref="B42:C42"/>
    <mergeCell ref="B45:C45"/>
    <mergeCell ref="B48:C48"/>
    <mergeCell ref="B49:C49"/>
    <mergeCell ref="B50:C50"/>
    <mergeCell ref="B51:C51"/>
    <mergeCell ref="A53:C53"/>
    <mergeCell ref="A54:J54"/>
    <mergeCell ref="A60:C60"/>
    <mergeCell ref="B65:C65"/>
    <mergeCell ref="B66:C66"/>
    <mergeCell ref="B67:C67"/>
    <mergeCell ref="B68:C68"/>
    <mergeCell ref="B71:C71"/>
    <mergeCell ref="B72:C72"/>
    <mergeCell ref="B75:C75"/>
    <mergeCell ref="B77:C77"/>
    <mergeCell ref="B82:C82"/>
    <mergeCell ref="B85:C85"/>
    <mergeCell ref="B95:C95"/>
    <mergeCell ref="B96:C96"/>
    <mergeCell ref="A99:J99"/>
    <mergeCell ref="B86:C86"/>
    <mergeCell ref="B89:C89"/>
    <mergeCell ref="B90:C90"/>
    <mergeCell ref="B94:C94"/>
  </mergeCells>
  <printOptions/>
  <pageMargins left="0.5905511811023623" right="0.5905511811023623" top="0.5905511811023623" bottom="0.8267716535433072"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Q211</dc:creator>
  <cp:keywords/>
  <dc:description/>
  <cp:lastModifiedBy>Q208</cp:lastModifiedBy>
  <cp:lastPrinted>2007-04-21T06:25:46Z</cp:lastPrinted>
  <dcterms:created xsi:type="dcterms:W3CDTF">2005-01-26T12:28:53Z</dcterms:created>
  <dcterms:modified xsi:type="dcterms:W3CDTF">2007-05-16T06:19:25Z</dcterms:modified>
  <cp:category/>
  <cp:version/>
  <cp:contentType/>
  <cp:contentStatus/>
</cp:coreProperties>
</file>