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1"/>
  </bookViews>
  <sheets>
    <sheet name="餘絀表 " sheetId="1" r:id="rId1"/>
    <sheet name="平衡表(科目更改)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<sst xmlns="http://schemas.openxmlformats.org/spreadsheetml/2006/main" count="38" uniqueCount="32">
  <si>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</si>
  <si>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</si>
  <si>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</si>
  <si>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</si>
  <si>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</si>
  <si>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</si>
  <si>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</si>
  <si>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其他資產</t>
  </si>
  <si>
    <t>公務人員退休撫卹基金收支餘絀決算表</t>
  </si>
  <si>
    <t>公務人員退休撫卹基金平衡表</t>
  </si>
  <si>
    <t>　  　  　中華民國95年度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</si>
  <si>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</si>
  <si>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</si>
  <si>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</si>
  <si>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</si>
  <si>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</si>
  <si>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</si>
  <si>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</si>
  <si>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　　　　　　　　　　　　　　中華民國95年12月31日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</si>
  <si>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</si>
  <si>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</si>
  <si>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</si>
  <si>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</si>
  <si>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</si>
  <si>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</si>
  <si>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</si>
  <si>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</si>
  <si>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遞延借項</t>
  </si>
  <si>
    <t>合　　　　計</t>
  </si>
  <si>
    <t>委託人權益</t>
  </si>
  <si>
    <t>權 益 調 整</t>
  </si>
  <si>
    <t>基       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</si>
</sst>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1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b/>
      <sz val="11"/>
      <name val="華康粗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180" fontId="14" fillId="0" borderId="0" xfId="16" applyNumberFormat="1" applyFont="1" applyBorder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183" fontId="16" fillId="0" borderId="1" xfId="0" applyNumberFormat="1" applyFont="1" applyBorder="1" applyAlignment="1" applyProtection="1">
      <alignment horizontal="right" vertical="center"/>
      <protection/>
    </xf>
    <xf numFmtId="183" fontId="17" fillId="0" borderId="1" xfId="15" applyNumberFormat="1" applyFont="1" applyBorder="1" applyAlignment="1" applyProtection="1">
      <alignment horizontal="right" vertical="center"/>
      <protection locked="0"/>
    </xf>
    <xf numFmtId="183" fontId="17" fillId="0" borderId="1" xfId="0" applyNumberFormat="1" applyFont="1" applyBorder="1" applyAlignment="1" applyProtection="1">
      <alignment horizontal="right" vertical="center"/>
      <protection/>
    </xf>
    <xf numFmtId="183" fontId="16" fillId="0" borderId="0" xfId="15" applyNumberFormat="1" applyFont="1" applyBorder="1" applyAlignment="1" applyProtection="1">
      <alignment horizontal="right" vertical="center"/>
      <protection/>
    </xf>
    <xf numFmtId="183" fontId="17" fillId="0" borderId="0" xfId="15" applyNumberFormat="1" applyFont="1" applyBorder="1" applyAlignment="1" applyProtection="1">
      <alignment horizontal="right" vertical="center"/>
      <protection/>
    </xf>
    <xf numFmtId="0" fontId="11" fillId="0" borderId="2" xfId="0" applyFont="1" applyBorder="1" applyAlignment="1" applyProtection="1">
      <alignment horizontal="distributed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183" fontId="18" fillId="0" borderId="1" xfId="16" applyNumberFormat="1" applyFont="1" applyBorder="1" applyAlignment="1" applyProtection="1">
      <alignment horizontal="right" vertical="center"/>
      <protection locked="0"/>
    </xf>
    <xf numFmtId="183" fontId="18" fillId="0" borderId="1" xfId="16" applyNumberFormat="1" applyFont="1" applyBorder="1" applyAlignment="1" applyProtection="1">
      <alignment horizontal="right" vertical="center"/>
      <protection/>
    </xf>
    <xf numFmtId="183" fontId="18" fillId="0" borderId="5" xfId="16" applyNumberFormat="1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183" fontId="18" fillId="0" borderId="1" xfId="0" applyNumberFormat="1" applyFont="1" applyBorder="1" applyAlignment="1" applyProtection="1">
      <alignment horizontal="right" vertical="center"/>
      <protection/>
    </xf>
    <xf numFmtId="0" fontId="11" fillId="0" borderId="6" xfId="0" applyFont="1" applyBorder="1" applyAlignment="1" applyProtection="1">
      <alignment vertical="center"/>
      <protection/>
    </xf>
    <xf numFmtId="183" fontId="18" fillId="0" borderId="6" xfId="16" applyNumberFormat="1" applyFont="1" applyBorder="1" applyAlignment="1" applyProtection="1">
      <alignment horizontal="right" vertical="center"/>
      <protection/>
    </xf>
    <xf numFmtId="183" fontId="18" fillId="0" borderId="7" xfId="16" applyNumberFormat="1" applyFont="1" applyBorder="1" applyAlignment="1" applyProtection="1">
      <alignment horizontal="right" vertical="center"/>
      <protection/>
    </xf>
    <xf numFmtId="0" fontId="11" fillId="0" borderId="8" xfId="0" applyFont="1" applyBorder="1" applyAlignment="1" applyProtection="1">
      <alignment horizontal="distributed" vertical="center"/>
      <protection/>
    </xf>
    <xf numFmtId="0" fontId="11" fillId="0" borderId="9" xfId="0" applyFont="1" applyBorder="1" applyAlignment="1" applyProtection="1">
      <alignment horizontal="distributed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183" fontId="18" fillId="0" borderId="0" xfId="15" applyNumberFormat="1" applyFont="1" applyBorder="1" applyAlignment="1" applyProtection="1">
      <alignment horizontal="right" vertical="center"/>
      <protection/>
    </xf>
    <xf numFmtId="0" fontId="19" fillId="0" borderId="1" xfId="0" applyFont="1" applyBorder="1" applyAlignment="1" applyProtection="1">
      <alignment horizontal="left" vertical="center" indent="1"/>
      <protection/>
    </xf>
    <xf numFmtId="0" fontId="19" fillId="0" borderId="12" xfId="0" applyFont="1" applyBorder="1" applyAlignment="1" applyProtection="1">
      <alignment horizontal="left" vertical="center" indent="1"/>
      <protection/>
    </xf>
    <xf numFmtId="0" fontId="19" fillId="0" borderId="1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9" fillId="0" borderId="12" xfId="0" applyFont="1" applyBorder="1" applyAlignment="1" applyProtection="1">
      <alignment horizontal="left" vertical="center" indent="2"/>
      <protection/>
    </xf>
    <xf numFmtId="0" fontId="11" fillId="0" borderId="6" xfId="0" applyFont="1" applyBorder="1" applyAlignment="1" applyProtection="1">
      <alignment horizontal="distributed" vertical="center"/>
      <protection/>
    </xf>
    <xf numFmtId="183" fontId="18" fillId="0" borderId="13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distributed" vertical="center"/>
      <protection/>
    </xf>
    <xf numFmtId="183" fontId="18" fillId="0" borderId="7" xfId="15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="75" zoomScaleNormal="75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10" sqref="B10"/>
    </sheetView>
  </sheetViews>
  <sheetFormatPr defaultColWidth="9.00390625" defaultRowHeight="16.5"/>
  <cols>
    <col min="1" max="1" width="26.625" style="4" customWidth="1"/>
    <col min="2" max="4" width="18.625" style="4" customWidth="1"/>
    <col min="5" max="5" width="14.125" style="4" customWidth="1"/>
    <col min="6" max="16384" width="9.00390625" style="4" customWidth="1"/>
  </cols>
  <sheetData>
    <row r="1" s="14" customFormat="1" ht="18" customHeight="1"/>
    <row r="2" spans="1:5" s="10" customFormat="1" ht="36" customHeight="1">
      <c r="A2" s="53" t="s">
        <v>8</v>
      </c>
      <c r="B2" s="53"/>
      <c r="C2" s="53"/>
      <c r="D2" s="53"/>
      <c r="E2" s="53"/>
    </row>
    <row r="3" spans="1:5" s="10" customFormat="1" ht="24.75" customHeight="1">
      <c r="A3" s="61"/>
      <c r="B3" s="61"/>
      <c r="C3" s="61"/>
      <c r="D3" s="61"/>
      <c r="E3" s="61"/>
    </row>
    <row r="4" spans="1:5" s="7" customFormat="1" ht="31.5" customHeight="1" thickBot="1">
      <c r="A4" s="8"/>
      <c r="B4" s="12" t="s">
        <v>10</v>
      </c>
      <c r="C4" s="8"/>
      <c r="D4" s="8"/>
      <c r="E4" s="19" t="s">
        <v>0</v>
      </c>
    </row>
    <row r="5" spans="1:5" s="10" customFormat="1" ht="36" customHeight="1">
      <c r="A5" s="56" t="s">
        <v>1</v>
      </c>
      <c r="B5" s="58" t="s">
        <v>11</v>
      </c>
      <c r="C5" s="58" t="s">
        <v>12</v>
      </c>
      <c r="D5" s="54" t="s">
        <v>13</v>
      </c>
      <c r="E5" s="55"/>
    </row>
    <row r="6" spans="1:5" s="10" customFormat="1" ht="36" customHeight="1">
      <c r="A6" s="57"/>
      <c r="B6" s="59"/>
      <c r="C6" s="60"/>
      <c r="D6" s="25" t="s">
        <v>14</v>
      </c>
      <c r="E6" s="26" t="s">
        <v>2</v>
      </c>
    </row>
    <row r="7" spans="1:5" s="11" customFormat="1" ht="36" customHeight="1">
      <c r="A7" s="27" t="s">
        <v>15</v>
      </c>
      <c r="B7" s="28">
        <v>10505169000</v>
      </c>
      <c r="C7" s="28">
        <v>29081476629</v>
      </c>
      <c r="D7" s="29">
        <f>C7-B7</f>
        <v>18576307629</v>
      </c>
      <c r="E7" s="30">
        <f>ABS(IF(B7=0,0,(D7/B7)*100))</f>
        <v>176.83016455042275</v>
      </c>
    </row>
    <row r="8" spans="1:5" s="11" customFormat="1" ht="36" customHeight="1">
      <c r="A8" s="31" t="s">
        <v>16</v>
      </c>
      <c r="B8" s="28">
        <v>273597000</v>
      </c>
      <c r="C8" s="28">
        <v>271505780</v>
      </c>
      <c r="D8" s="29">
        <f>C8-B8</f>
        <v>-2091220</v>
      </c>
      <c r="E8" s="30">
        <f>ABS(IF(B8=0,0,(D8/B8)*100))</f>
        <v>0.7643431762775177</v>
      </c>
    </row>
    <row r="9" spans="1:5" s="11" customFormat="1" ht="36" customHeight="1">
      <c r="A9" s="31"/>
      <c r="B9" s="32"/>
      <c r="C9" s="32"/>
      <c r="D9" s="29"/>
      <c r="E9" s="30"/>
    </row>
    <row r="10" spans="1:5" s="11" customFormat="1" ht="36" customHeight="1" thickBot="1">
      <c r="A10" s="33" t="s">
        <v>17</v>
      </c>
      <c r="B10" s="34">
        <f>B7-B8</f>
        <v>10231572000</v>
      </c>
      <c r="C10" s="34">
        <f>C7-C8</f>
        <v>28809970849</v>
      </c>
      <c r="D10" s="34">
        <f>C10-B10</f>
        <v>18578398849</v>
      </c>
      <c r="E10" s="35">
        <f>ABS(IF(B10=0,0,(D10/B10)*100))</f>
        <v>181.57912439066058</v>
      </c>
    </row>
    <row r="11" spans="1:5" s="6" customFormat="1" ht="14.25">
      <c r="A11" s="15"/>
      <c r="B11" s="16"/>
      <c r="C11" s="16"/>
      <c r="D11" s="17"/>
      <c r="E11" s="18"/>
    </row>
    <row r="12" s="6" customFormat="1" ht="14.25">
      <c r="E12" s="1"/>
    </row>
    <row r="13" s="6" customFormat="1" ht="14.25">
      <c r="C13" s="3"/>
    </row>
    <row r="14" s="6" customFormat="1" ht="14.25">
      <c r="C14" s="3"/>
    </row>
    <row r="15" s="6" customFormat="1" ht="14.25"/>
    <row r="16" s="6" customFormat="1" ht="14.25"/>
    <row r="17" s="6" customFormat="1" ht="14.25"/>
    <row r="18" s="6" customFormat="1" ht="14.25"/>
    <row r="19" s="6" customFormat="1" ht="14.25"/>
    <row r="20" s="6" customFormat="1" ht="14.25"/>
    <row r="21" s="6" customFormat="1" ht="14.25"/>
    <row r="22" s="6" customFormat="1" ht="14.25"/>
    <row r="23" spans="4:5" s="6" customFormat="1" ht="16.5">
      <c r="D23" s="15"/>
      <c r="E23" s="13"/>
    </row>
    <row r="24" s="5" customFormat="1" ht="16.5"/>
    <row r="25" s="5" customFormat="1" ht="16.5"/>
    <row r="26" s="5" customFormat="1" ht="16.5"/>
    <row r="27" s="5" customFormat="1" ht="16.5"/>
    <row r="28" s="5" customFormat="1" ht="16.5"/>
    <row r="29" s="5" customFormat="1" ht="16.5"/>
    <row r="30" s="5" customFormat="1" ht="16.5"/>
    <row r="31" s="5" customFormat="1" ht="16.5"/>
    <row r="32" s="5" customFormat="1" ht="16.5"/>
    <row r="33" s="5" customFormat="1" ht="16.5"/>
    <row r="34" s="5" customFormat="1" ht="16.5"/>
    <row r="35" s="5" customFormat="1" ht="16.5"/>
    <row r="36" s="5" customFormat="1" ht="16.5"/>
    <row r="37" s="5" customFormat="1" ht="16.5"/>
    <row r="38" s="5" customFormat="1" ht="16.5"/>
    <row r="39" s="5" customFormat="1" ht="16.5"/>
    <row r="40" s="5" customFormat="1" ht="16.5"/>
    <row r="41" s="5" customFormat="1" ht="16.5"/>
    <row r="42" s="5" customFormat="1" ht="16.5"/>
    <row r="43" s="5" customFormat="1" ht="16.5"/>
    <row r="44" s="5" customFormat="1" ht="16.5"/>
    <row r="45" s="5" customFormat="1" ht="16.5"/>
    <row r="46" s="5" customFormat="1" ht="16.5"/>
    <row r="47" s="5" customFormat="1" ht="16.5"/>
    <row r="48" s="5" customFormat="1" ht="16.5"/>
    <row r="49" s="5" customFormat="1" ht="16.5"/>
    <row r="50" s="5" customFormat="1" ht="16.5"/>
    <row r="51" s="5" customFormat="1" ht="16.5"/>
    <row r="52" s="5" customFormat="1" ht="16.5"/>
    <row r="53" s="5" customFormat="1" ht="16.5"/>
    <row r="54" s="5" customFormat="1" ht="16.5"/>
    <row r="55" s="5" customFormat="1" ht="16.5"/>
    <row r="56" s="5" customFormat="1" ht="16.5"/>
    <row r="57" s="5" customFormat="1" ht="16.5"/>
    <row r="58" s="5" customFormat="1" ht="16.5"/>
    <row r="59" s="5" customFormat="1" ht="16.5"/>
    <row r="60" s="5" customFormat="1" ht="16.5"/>
    <row r="61" s="5" customFormat="1" ht="16.5"/>
    <row r="62" s="5" customFormat="1" ht="16.5"/>
    <row r="63" s="5" customFormat="1" ht="16.5"/>
    <row r="64" s="5" customFormat="1" ht="16.5"/>
    <row r="65" s="5" customFormat="1" ht="16.5"/>
    <row r="66" s="5" customFormat="1" ht="16.5"/>
    <row r="67" s="5" customFormat="1" ht="16.5"/>
    <row r="68" s="5" customFormat="1" ht="16.5"/>
    <row r="69" s="5" customFormat="1" ht="16.5"/>
    <row r="70" s="5" customFormat="1" ht="16.5"/>
    <row r="71" s="5" customFormat="1" ht="16.5"/>
    <row r="72" s="5" customFormat="1" ht="16.5"/>
    <row r="73" s="5" customFormat="1" ht="16.5"/>
    <row r="74" s="5" customFormat="1" ht="16.5"/>
    <row r="75" s="5" customFormat="1" ht="16.5"/>
    <row r="76" s="5" customFormat="1" ht="16.5"/>
    <row r="77" s="5" customFormat="1" ht="16.5"/>
    <row r="78" s="5" customFormat="1" ht="16.5"/>
    <row r="79" s="5" customFormat="1" ht="16.5"/>
    <row r="80" s="5" customFormat="1" ht="16.5"/>
    <row r="81" s="5" customFormat="1" ht="16.5"/>
    <row r="82" s="5" customFormat="1" ht="16.5"/>
    <row r="83" s="5" customFormat="1" ht="16.5"/>
    <row r="84" s="5" customFormat="1" ht="16.5"/>
    <row r="85" s="5" customFormat="1" ht="16.5"/>
    <row r="86" s="5" customFormat="1" ht="16.5"/>
    <row r="87" s="5" customFormat="1" ht="16.5"/>
    <row r="88" s="5" customFormat="1" ht="16.5"/>
    <row r="89" s="5" customFormat="1" ht="16.5"/>
    <row r="90" s="5" customFormat="1" ht="16.5"/>
    <row r="91" s="5" customFormat="1" ht="16.5"/>
    <row r="92" s="5" customFormat="1" ht="16.5"/>
    <row r="93" s="5" customFormat="1" ht="16.5"/>
    <row r="94" s="5" customFormat="1" ht="16.5"/>
    <row r="95" s="5" customFormat="1" ht="16.5"/>
    <row r="96" s="5" customFormat="1" ht="16.5"/>
    <row r="97" s="5" customFormat="1" ht="16.5"/>
    <row r="98" s="5" customFormat="1" ht="16.5"/>
    <row r="99" s="5" customFormat="1" ht="16.5"/>
  </sheetData>
  <sheetProtection password="CC06" sheet="1" objects="1" scenarios="1"/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="75" zoomScaleNormal="75" workbookViewId="0" topLeftCell="A4">
      <selection activeCell="H7" sqref="H7"/>
    </sheetView>
  </sheetViews>
  <sheetFormatPr defaultColWidth="9.00390625" defaultRowHeight="16.5"/>
  <cols>
    <col min="1" max="1" width="20.625" style="4" customWidth="1"/>
    <col min="2" max="2" width="19.625" style="4" customWidth="1"/>
    <col min="3" max="3" width="8.625" style="4" customWidth="1"/>
    <col min="4" max="4" width="20.625" style="4" customWidth="1"/>
    <col min="5" max="5" width="19.75390625" style="4" customWidth="1"/>
    <col min="6" max="6" width="8.625" style="4" customWidth="1"/>
    <col min="7" max="16384" width="9.00390625" style="4" customWidth="1"/>
  </cols>
  <sheetData>
    <row r="1" s="5" customFormat="1" ht="18" customHeight="1"/>
    <row r="2" spans="1:6" s="5" customFormat="1" ht="36" customHeight="1">
      <c r="A2" s="53" t="s">
        <v>9</v>
      </c>
      <c r="B2" s="53"/>
      <c r="C2" s="53"/>
      <c r="D2" s="53"/>
      <c r="E2" s="53"/>
      <c r="F2" s="53"/>
    </row>
    <row r="3" spans="1:6" s="5" customFormat="1" ht="24.75" customHeight="1">
      <c r="A3" s="62"/>
      <c r="B3" s="62"/>
      <c r="C3" s="62"/>
      <c r="D3" s="62"/>
      <c r="E3" s="62"/>
      <c r="F3" s="62"/>
    </row>
    <row r="4" spans="1:6" s="9" customFormat="1" ht="31.5" customHeight="1" thickBot="1">
      <c r="A4" s="8"/>
      <c r="B4" s="8" t="s">
        <v>18</v>
      </c>
      <c r="C4" s="8"/>
      <c r="D4" s="8"/>
      <c r="F4" s="19" t="s">
        <v>0</v>
      </c>
    </row>
    <row r="5" spans="1:6" s="7" customFormat="1" ht="37.5" customHeight="1">
      <c r="A5" s="36" t="s">
        <v>19</v>
      </c>
      <c r="B5" s="37" t="s">
        <v>20</v>
      </c>
      <c r="C5" s="38" t="s">
        <v>2</v>
      </c>
      <c r="D5" s="36" t="s">
        <v>19</v>
      </c>
      <c r="E5" s="37" t="s">
        <v>20</v>
      </c>
      <c r="F5" s="39" t="s">
        <v>2</v>
      </c>
    </row>
    <row r="6" spans="1:6" s="6" customFormat="1" ht="30" customHeight="1">
      <c r="A6" s="40" t="s">
        <v>21</v>
      </c>
      <c r="B6" s="32">
        <f>SUM(B7:B13)</f>
        <v>364911027067</v>
      </c>
      <c r="C6" s="32">
        <f aca="true" t="shared" si="0" ref="C6:C13">IF(B$6&gt;0,(B6/B$15)*100,0)</f>
        <v>100</v>
      </c>
      <c r="D6" s="41" t="s">
        <v>22</v>
      </c>
      <c r="E6" s="32">
        <f>SUM(E7:E9)</f>
        <v>1815275691</v>
      </c>
      <c r="F6" s="42">
        <f>IF(E$15&gt;0,(E6/E$15)*100,0)</f>
        <v>0.4974570666144062</v>
      </c>
    </row>
    <row r="7" spans="1:6" s="6" customFormat="1" ht="24" customHeight="1">
      <c r="A7" s="43" t="s">
        <v>3</v>
      </c>
      <c r="B7" s="21">
        <v>277623435961</v>
      </c>
      <c r="C7" s="22">
        <f t="shared" si="0"/>
        <v>76.07976064533302</v>
      </c>
      <c r="D7" s="44" t="s">
        <v>4</v>
      </c>
      <c r="E7" s="21">
        <v>1814135161</v>
      </c>
      <c r="F7" s="24">
        <f>IF(E$15&gt;0,(E7/E$15)*100,0)</f>
        <v>0.49714451645412</v>
      </c>
    </row>
    <row r="8" spans="1:6" s="6" customFormat="1" ht="24" customHeight="1">
      <c r="A8" s="43" t="s">
        <v>23</v>
      </c>
      <c r="B8" s="21"/>
      <c r="C8" s="22">
        <f t="shared" si="0"/>
        <v>0</v>
      </c>
      <c r="D8" s="44" t="s">
        <v>5</v>
      </c>
      <c r="E8" s="21"/>
      <c r="F8" s="24">
        <f>IF(E$15&gt;0,(E8/E$15)*100,0)</f>
        <v>0</v>
      </c>
    </row>
    <row r="9" spans="1:6" s="6" customFormat="1" ht="54" customHeight="1">
      <c r="A9" s="45" t="s">
        <v>24</v>
      </c>
      <c r="B9" s="21">
        <v>87127856691</v>
      </c>
      <c r="C9" s="22">
        <f t="shared" si="0"/>
        <v>23.876465830944255</v>
      </c>
      <c r="D9" s="44" t="s">
        <v>6</v>
      </c>
      <c r="E9" s="21">
        <v>1140530</v>
      </c>
      <c r="F9" s="24">
        <f>IF(E$15&gt;0,(E9/E$15)*100,0)</f>
        <v>0.00031255016028621993</v>
      </c>
    </row>
    <row r="10" spans="1:6" s="6" customFormat="1" ht="24" customHeight="1">
      <c r="A10" s="43" t="s">
        <v>25</v>
      </c>
      <c r="B10" s="21"/>
      <c r="C10" s="22">
        <f t="shared" si="0"/>
        <v>0</v>
      </c>
      <c r="D10" s="46"/>
      <c r="E10" s="22"/>
      <c r="F10" s="23"/>
    </row>
    <row r="11" spans="1:6" s="6" customFormat="1" ht="24" customHeight="1">
      <c r="A11" s="43" t="s">
        <v>26</v>
      </c>
      <c r="B11" s="21"/>
      <c r="C11" s="22">
        <f t="shared" si="0"/>
        <v>0</v>
      </c>
      <c r="D11" s="47" t="s">
        <v>29</v>
      </c>
      <c r="E11" s="32">
        <f>SUM(E12:E13)</f>
        <v>363095751376</v>
      </c>
      <c r="F11" s="42">
        <f>IF(E$15&gt;0,(E11/E$15)*100,0)</f>
        <v>99.5025429333856</v>
      </c>
    </row>
    <row r="12" spans="1:6" s="6" customFormat="1" ht="24" customHeight="1">
      <c r="A12" s="43" t="s">
        <v>27</v>
      </c>
      <c r="B12" s="21"/>
      <c r="C12" s="22">
        <f t="shared" si="0"/>
        <v>0</v>
      </c>
      <c r="D12" s="44" t="s">
        <v>31</v>
      </c>
      <c r="E12" s="21">
        <v>357185752419</v>
      </c>
      <c r="F12" s="24">
        <f>IF(E$15&gt;0,(E12/E$15)*100,0)</f>
        <v>97.8829703475687</v>
      </c>
    </row>
    <row r="13" spans="1:6" s="6" customFormat="1" ht="24" customHeight="1">
      <c r="A13" s="43" t="s">
        <v>7</v>
      </c>
      <c r="B13" s="21">
        <v>159734415</v>
      </c>
      <c r="C13" s="22">
        <f t="shared" si="0"/>
        <v>0.04377352372272152</v>
      </c>
      <c r="D13" s="44" t="s">
        <v>30</v>
      </c>
      <c r="E13" s="21">
        <v>5909998957</v>
      </c>
      <c r="F13" s="24">
        <f>IF(E$15&gt;0,(E13/E$15)*100,0)</f>
        <v>1.6195725858168948</v>
      </c>
    </row>
    <row r="14" spans="1:6" s="6" customFormat="1" ht="15" customHeight="1">
      <c r="A14" s="43"/>
      <c r="B14" s="22"/>
      <c r="C14" s="20"/>
      <c r="D14" s="48"/>
      <c r="E14" s="22"/>
      <c r="F14" s="23"/>
    </row>
    <row r="15" spans="1:6" s="6" customFormat="1" ht="30" customHeight="1" thickBot="1">
      <c r="A15" s="49" t="s">
        <v>28</v>
      </c>
      <c r="B15" s="50">
        <f>B6</f>
        <v>364911027067</v>
      </c>
      <c r="C15" s="50">
        <f>IF(B$15&gt;0,(B15/B$15)*100,0)</f>
        <v>100</v>
      </c>
      <c r="D15" s="51" t="s">
        <v>28</v>
      </c>
      <c r="E15" s="50">
        <f>E6+E11</f>
        <v>364911027067</v>
      </c>
      <c r="F15" s="52">
        <f>IF(E$15&gt;0,(E15/E$15)*100,0)</f>
        <v>100</v>
      </c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</sheetData>
  <sheetProtection/>
  <mergeCells count="2">
    <mergeCell ref="A2:F2"/>
    <mergeCell ref="A3:F3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user</cp:lastModifiedBy>
  <cp:lastPrinted>2007-03-06T09:28:24Z</cp:lastPrinted>
  <dcterms:created xsi:type="dcterms:W3CDTF">2005-01-10T08:43:50Z</dcterms:created>
  <dcterms:modified xsi:type="dcterms:W3CDTF">2007-03-06T09:28:27Z</dcterms:modified>
  <cp:category/>
  <cp:version/>
  <cp:contentType/>
  <cp:contentStatus/>
</cp:coreProperties>
</file>