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<sst xmlns="http://schemas.openxmlformats.org/spreadsheetml/2006/main" count="38" uniqueCount="32">
  <si>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</si>
  <si>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</si>
  <si>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</si>
  <si>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</si>
  <si>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</si>
  <si>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</si>
  <si>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</si>
  <si>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</si>
  <si>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勞工退休基金收支餘絀決算表</t>
  </si>
  <si>
    <t>勞工退休基金平衡表</t>
  </si>
  <si>
    <t>　  　  　中華民國95年度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</si>
  <si>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</si>
  <si>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</si>
  <si>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</si>
  <si>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</si>
  <si>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</si>
  <si>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</si>
  <si>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</si>
  <si>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</si>
  <si>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</si>
  <si>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</si>
  <si>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</si>
  <si>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</si>
  <si>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</si>
  <si>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</si>
  <si>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</si>
  <si>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</si>
  <si>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</si>
  <si>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</si>
  <si>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</si>
  <si>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公積及餘絀</t>
  </si>
  <si>
    <t>合　　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</si>
</sst>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3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3" fontId="15" fillId="0" borderId="1" xfId="0" applyNumberFormat="1" applyFont="1" applyBorder="1" applyAlignment="1" applyProtection="1">
      <alignment horizontal="right" vertical="center"/>
      <protection/>
    </xf>
    <xf numFmtId="183" fontId="16" fillId="0" borderId="1" xfId="15" applyNumberFormat="1" applyFont="1" applyBorder="1" applyAlignment="1" applyProtection="1">
      <alignment horizontal="right" vertical="center"/>
      <protection locked="0"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5" fillId="0" borderId="0" xfId="15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183" fontId="17" fillId="0" borderId="1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indent="1"/>
      <protection/>
    </xf>
    <xf numFmtId="0" fontId="18" fillId="0" borderId="7" xfId="0" applyFont="1" applyBorder="1" applyAlignment="1" applyProtection="1">
      <alignment horizontal="left" vertical="center" inden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9" fillId="0" borderId="7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distributed" vertical="center"/>
      <protection/>
    </xf>
    <xf numFmtId="0" fontId="18" fillId="0" borderId="7" xfId="0" applyFont="1" applyBorder="1" applyAlignment="1" applyProtection="1">
      <alignment horizontal="left" vertical="center" indent="2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183" fontId="17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183" fontId="17" fillId="0" borderId="10" xfId="15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/>
      <protection/>
    </xf>
    <xf numFmtId="183" fontId="17" fillId="0" borderId="1" xfId="16" applyNumberFormat="1" applyFont="1" applyBorder="1" applyAlignment="1" applyProtection="1">
      <alignment horizontal="right" vertical="center"/>
      <protection locked="0"/>
    </xf>
    <xf numFmtId="183" fontId="17" fillId="0" borderId="1" xfId="16" applyNumberFormat="1" applyFont="1" applyBorder="1" applyAlignment="1" applyProtection="1">
      <alignment horizontal="right" vertical="center"/>
      <protection/>
    </xf>
    <xf numFmtId="183" fontId="17" fillId="0" borderId="13" xfId="16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183" fontId="17" fillId="0" borderId="8" xfId="16" applyNumberFormat="1" applyFont="1" applyBorder="1" applyAlignment="1" applyProtection="1">
      <alignment horizontal="right" vertical="center"/>
      <protection/>
    </xf>
    <xf numFmtId="183" fontId="17" fillId="0" borderId="10" xfId="16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16" customFormat="1" ht="18" customHeight="1"/>
    <row r="2" spans="1:5" s="11" customFormat="1" ht="36" customHeight="1">
      <c r="A2" s="55" t="s">
        <v>8</v>
      </c>
      <c r="B2" s="55"/>
      <c r="C2" s="55"/>
      <c r="D2" s="55"/>
      <c r="E2" s="55"/>
    </row>
    <row r="3" spans="1:5" s="6" customFormat="1" ht="24.75" customHeight="1">
      <c r="A3" s="63"/>
      <c r="B3" s="63"/>
      <c r="C3" s="63"/>
      <c r="D3" s="63"/>
      <c r="E3" s="63"/>
    </row>
    <row r="4" spans="1:5" s="8" customFormat="1" ht="31.5" customHeight="1" thickBot="1">
      <c r="A4" s="9"/>
      <c r="B4" s="13" t="s">
        <v>10</v>
      </c>
      <c r="C4" s="9"/>
      <c r="D4" s="9"/>
      <c r="E4" s="21" t="s">
        <v>0</v>
      </c>
    </row>
    <row r="5" spans="1:5" s="11" customFormat="1" ht="36" customHeight="1">
      <c r="A5" s="58" t="s">
        <v>1</v>
      </c>
      <c r="B5" s="60" t="s">
        <v>11</v>
      </c>
      <c r="C5" s="60" t="s">
        <v>12</v>
      </c>
      <c r="D5" s="56" t="s">
        <v>13</v>
      </c>
      <c r="E5" s="57"/>
    </row>
    <row r="6" spans="1:5" s="11" customFormat="1" ht="36" customHeight="1">
      <c r="A6" s="59"/>
      <c r="B6" s="61"/>
      <c r="C6" s="62"/>
      <c r="D6" s="45" t="s">
        <v>14</v>
      </c>
      <c r="E6" s="46" t="s">
        <v>2</v>
      </c>
    </row>
    <row r="7" spans="1:5" s="12" customFormat="1" ht="36" customHeight="1">
      <c r="A7" s="47" t="s">
        <v>15</v>
      </c>
      <c r="B7" s="48">
        <v>10614854000</v>
      </c>
      <c r="C7" s="48">
        <v>21301706006</v>
      </c>
      <c r="D7" s="49">
        <f>C7-B7</f>
        <v>10686852006</v>
      </c>
      <c r="E7" s="50">
        <f>ABS(IF(B7=0,0,(D7/B7)*100))</f>
        <v>100.67827598947663</v>
      </c>
    </row>
    <row r="8" spans="1:5" s="12" customFormat="1" ht="36" customHeight="1">
      <c r="A8" s="51" t="s">
        <v>16</v>
      </c>
      <c r="B8" s="48">
        <v>609246000</v>
      </c>
      <c r="C8" s="48">
        <v>1070943841</v>
      </c>
      <c r="D8" s="49">
        <f>C8-B8</f>
        <v>461697841</v>
      </c>
      <c r="E8" s="50">
        <f>ABS(IF(B8=0,0,(D8/B8)*100))</f>
        <v>75.78184198172823</v>
      </c>
    </row>
    <row r="9" spans="1:5" s="12" customFormat="1" ht="36" customHeight="1">
      <c r="A9" s="51"/>
      <c r="B9" s="32"/>
      <c r="C9" s="32"/>
      <c r="D9" s="49"/>
      <c r="E9" s="50">
        <f>ABS(IF(B9=0,0,(D9/B9)*100))</f>
        <v>0</v>
      </c>
    </row>
    <row r="10" spans="1:5" s="12" customFormat="1" ht="36" customHeight="1" thickBot="1">
      <c r="A10" s="52" t="s">
        <v>17</v>
      </c>
      <c r="B10" s="53">
        <f>B7-B8+B9</f>
        <v>10005608000</v>
      </c>
      <c r="C10" s="53">
        <f>C7-C8+C9</f>
        <v>20230762165</v>
      </c>
      <c r="D10" s="53">
        <f>C10-B10</f>
        <v>10225154165</v>
      </c>
      <c r="E10" s="54">
        <f>ABS(IF(B10=0,0,(D10/B10)*100))</f>
        <v>102.194231125185</v>
      </c>
    </row>
    <row r="11" spans="1:5" s="7" customFormat="1" ht="14.25">
      <c r="A11" s="17"/>
      <c r="B11" s="18"/>
      <c r="C11" s="18"/>
      <c r="D11" s="19"/>
      <c r="E11" s="20"/>
    </row>
    <row r="12" s="7" customFormat="1" ht="14.25">
      <c r="E12" s="1"/>
    </row>
    <row r="13" s="7" customFormat="1" ht="14.25">
      <c r="C13" s="3"/>
    </row>
    <row r="14" s="2" customFormat="1" ht="14.25">
      <c r="C14" s="4"/>
    </row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pans="4:5" s="2" customFormat="1" ht="16.5">
      <c r="D23" s="14"/>
      <c r="E23" s="15"/>
    </row>
  </sheetData>
  <sheetProtection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="75" zoomScaleNormal="75" workbookViewId="0" topLeftCell="A1">
      <selection activeCell="B1" sqref="B1:B16384"/>
    </sheetView>
  </sheetViews>
  <sheetFormatPr defaultColWidth="9.00390625" defaultRowHeight="16.5"/>
  <cols>
    <col min="1" max="1" width="20.625" style="5" customWidth="1"/>
    <col min="2" max="2" width="19.625" style="5" customWidth="1"/>
    <col min="3" max="3" width="8.50390625" style="5" customWidth="1"/>
    <col min="4" max="4" width="20.625" style="5" customWidth="1"/>
    <col min="5" max="5" width="19.625" style="5" customWidth="1"/>
    <col min="6" max="6" width="8.25390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9</v>
      </c>
      <c r="B2" s="55"/>
      <c r="C2" s="55"/>
      <c r="D2" s="55"/>
      <c r="E2" s="55"/>
      <c r="F2" s="55"/>
    </row>
    <row r="3" spans="1:5" s="6" customFormat="1" ht="25.5" customHeight="1">
      <c r="A3" s="63"/>
      <c r="B3" s="63"/>
      <c r="C3" s="63"/>
      <c r="D3" s="63"/>
      <c r="E3" s="63"/>
    </row>
    <row r="4" spans="1:6" s="10" customFormat="1" ht="31.5" customHeight="1" thickBot="1">
      <c r="A4" s="9"/>
      <c r="B4" s="9" t="s">
        <v>18</v>
      </c>
      <c r="C4" s="9"/>
      <c r="D4" s="9"/>
      <c r="F4" s="21" t="s">
        <v>0</v>
      </c>
    </row>
    <row r="5" spans="1:6" s="8" customFormat="1" ht="37.5" customHeight="1">
      <c r="A5" s="27" t="s">
        <v>19</v>
      </c>
      <c r="B5" s="28" t="s">
        <v>20</v>
      </c>
      <c r="C5" s="29" t="s">
        <v>2</v>
      </c>
      <c r="D5" s="27" t="s">
        <v>19</v>
      </c>
      <c r="E5" s="28" t="s">
        <v>20</v>
      </c>
      <c r="F5" s="30" t="s">
        <v>2</v>
      </c>
    </row>
    <row r="6" spans="1:6" s="7" customFormat="1" ht="30" customHeight="1">
      <c r="A6" s="31" t="s">
        <v>21</v>
      </c>
      <c r="B6" s="32">
        <f>SUM(B7:B13)</f>
        <v>433467437457</v>
      </c>
      <c r="C6" s="32">
        <f aca="true" t="shared" si="0" ref="C6:C13">IF(B$6&gt;0,(B6/B$15)*100,0)</f>
        <v>100</v>
      </c>
      <c r="D6" s="33" t="s">
        <v>22</v>
      </c>
      <c r="E6" s="32">
        <f>SUM(E7:E9)</f>
        <v>2398831326</v>
      </c>
      <c r="F6" s="34">
        <f>IF(E$15&gt;0,(E6/E$15)*100,0)</f>
        <v>0.5534051969562223</v>
      </c>
    </row>
    <row r="7" spans="1:6" s="7" customFormat="1" ht="24" customHeight="1">
      <c r="A7" s="35" t="s">
        <v>3</v>
      </c>
      <c r="B7" s="23">
        <v>367783559372</v>
      </c>
      <c r="C7" s="24">
        <f t="shared" si="0"/>
        <v>84.84687143506233</v>
      </c>
      <c r="D7" s="36" t="s">
        <v>4</v>
      </c>
      <c r="E7" s="23">
        <v>855226357</v>
      </c>
      <c r="F7" s="26">
        <f>IF(E$15&gt;0,(E7/E$15)*100,0)</f>
        <v>0.19729887024901113</v>
      </c>
    </row>
    <row r="8" spans="1:6" s="7" customFormat="1" ht="24" customHeight="1">
      <c r="A8" s="35" t="s">
        <v>23</v>
      </c>
      <c r="B8" s="23">
        <v>14237184210</v>
      </c>
      <c r="C8" s="24">
        <f t="shared" si="0"/>
        <v>3.28448759462176</v>
      </c>
      <c r="D8" s="36" t="s">
        <v>5</v>
      </c>
      <c r="E8" s="23"/>
      <c r="F8" s="26">
        <f>IF(E$15&gt;0,(E8/E$15)*100,0)</f>
        <v>0</v>
      </c>
    </row>
    <row r="9" spans="1:6" s="7" customFormat="1" ht="54" customHeight="1">
      <c r="A9" s="37" t="s">
        <v>24</v>
      </c>
      <c r="B9" s="23">
        <v>51446693875</v>
      </c>
      <c r="C9" s="24">
        <f t="shared" si="0"/>
        <v>11.86864097031591</v>
      </c>
      <c r="D9" s="36" t="s">
        <v>6</v>
      </c>
      <c r="E9" s="23">
        <v>1543604969</v>
      </c>
      <c r="F9" s="26">
        <f>IF(E$15&gt;0,(E9/E$15)*100,0)</f>
        <v>0.35610632670721104</v>
      </c>
    </row>
    <row r="10" spans="1:6" s="7" customFormat="1" ht="24" customHeight="1">
      <c r="A10" s="35" t="s">
        <v>25</v>
      </c>
      <c r="B10" s="23"/>
      <c r="C10" s="24">
        <f t="shared" si="0"/>
        <v>0</v>
      </c>
      <c r="D10" s="38"/>
      <c r="E10" s="24"/>
      <c r="F10" s="25"/>
    </row>
    <row r="11" spans="1:6" s="7" customFormat="1" ht="24" customHeight="1">
      <c r="A11" s="35" t="s">
        <v>26</v>
      </c>
      <c r="B11" s="23"/>
      <c r="C11" s="24">
        <f t="shared" si="0"/>
        <v>0</v>
      </c>
      <c r="D11" s="39" t="s">
        <v>27</v>
      </c>
      <c r="E11" s="32">
        <f>SUM(E12:E13)</f>
        <v>431068606131</v>
      </c>
      <c r="F11" s="34">
        <f>IF(E$15&gt;0,(E11/E$15)*100,0)</f>
        <v>99.44659480304378</v>
      </c>
    </row>
    <row r="12" spans="1:6" s="7" customFormat="1" ht="24" customHeight="1">
      <c r="A12" s="35" t="s">
        <v>28</v>
      </c>
      <c r="B12" s="23"/>
      <c r="C12" s="24">
        <f t="shared" si="0"/>
        <v>0</v>
      </c>
      <c r="D12" s="36" t="s">
        <v>29</v>
      </c>
      <c r="E12" s="23">
        <v>415197489830</v>
      </c>
      <c r="F12" s="26">
        <f>IF(E$15&gt;0,(E12/E$15)*100,0)</f>
        <v>95.78516261009517</v>
      </c>
    </row>
    <row r="13" spans="1:6" s="7" customFormat="1" ht="24" customHeight="1">
      <c r="A13" s="35" t="s">
        <v>7</v>
      </c>
      <c r="B13" s="23"/>
      <c r="C13" s="24">
        <f t="shared" si="0"/>
        <v>0</v>
      </c>
      <c r="D13" s="36" t="s">
        <v>30</v>
      </c>
      <c r="E13" s="23">
        <v>15871116301</v>
      </c>
      <c r="F13" s="26">
        <f>IF(E$15&gt;0,(E13/E$15)*100,0)</f>
        <v>3.6614321929486144</v>
      </c>
    </row>
    <row r="14" spans="1:6" s="7" customFormat="1" ht="15" customHeight="1">
      <c r="A14" s="35"/>
      <c r="B14" s="24"/>
      <c r="C14" s="22"/>
      <c r="D14" s="40"/>
      <c r="E14" s="24"/>
      <c r="F14" s="25"/>
    </row>
    <row r="15" spans="1:6" s="7" customFormat="1" ht="30" customHeight="1" thickBot="1">
      <c r="A15" s="41" t="s">
        <v>31</v>
      </c>
      <c r="B15" s="42">
        <f>B6</f>
        <v>433467437457</v>
      </c>
      <c r="C15" s="42">
        <f>IF(B$15&gt;0,(B15/B$15)*100,0)</f>
        <v>100</v>
      </c>
      <c r="D15" s="43" t="s">
        <v>31</v>
      </c>
      <c r="E15" s="42">
        <f>E6+E11</f>
        <v>433467437457</v>
      </c>
      <c r="F15" s="44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 password="CC06" sheet="1" objects="1" scenarios="1"/>
  <mergeCells count="2">
    <mergeCell ref="A2:F2"/>
    <mergeCell ref="A3:E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2007-03-06T08:18:28Z</cp:lastPrinted>
  <dcterms:created xsi:type="dcterms:W3CDTF">2005-01-10T08:43:50Z</dcterms:created>
  <dcterms:modified xsi:type="dcterms:W3CDTF">2007-04-04T07:06:54Z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-283436602</vt:i4>
  </property>
  <property fmtid="{D5CDD505-2E9C-101B-9397-08002B2CF9AE}" pid="3" name="_EmailSubject">
    <vt:lpwstr>煩請填報95年度清理結束及信託基金決算報告</vt:lpwstr>
  </property>
  <property fmtid="{D5CDD505-2E9C-101B-9397-08002B2CF9AE}" pid="4" name="_AuthorEmail">
    <vt:lpwstr>sec@mail.cla.gov.tw</vt:lpwstr>
  </property>
  <property fmtid="{D5CDD505-2E9C-101B-9397-08002B2CF9AE}" pid="5" name="_AuthorEmailDisplayName">
    <vt:lpwstr>行政院勞工委員會</vt:lpwstr>
  </property>
  <property fmtid="{D5CDD505-2E9C-101B-9397-08002B2CF9AE}" pid="6" name="_ReviewingToolsShownOnce">
    <vt:lpwstr/>
  </property>
</Properties>
</file>