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<sst xmlns="http://schemas.openxmlformats.org/spreadsheetml/2006/main" count="38" uniqueCount="32">
  <si>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</si>
  <si>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</si>
  <si>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</si>
  <si>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</si>
  <si>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</si>
  <si>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</si>
  <si>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</si>
  <si>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其他資產</t>
  </si>
  <si>
    <t>資源回收管理基金─信託基金部分收支餘絀決算表</t>
  </si>
  <si>
    <t>資源回收管理基金─信託基金部分平衡表</t>
  </si>
  <si>
    <t>　  　  　中華民國95年度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</si>
  <si>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</si>
  <si>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</si>
  <si>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</si>
  <si>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</si>
  <si>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</si>
  <si>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</si>
  <si>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</si>
  <si>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　　　　　　　　　　　　　中華民國95年12月31日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</si>
  <si>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</si>
  <si>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</si>
  <si>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</si>
  <si>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</si>
  <si>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</si>
  <si>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</si>
  <si>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</si>
  <si>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</si>
  <si>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</si>
  <si>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</si>
  <si>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</si>
  <si>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公積及餘絀</t>
  </si>
  <si>
    <t>合　　　　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</si>
</sst>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b/>
      <sz val="11"/>
      <name val="華康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3" fillId="0" borderId="0" xfId="16" applyNumberFormat="1" applyFont="1" applyBorder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83" fontId="15" fillId="0" borderId="1" xfId="0" applyNumberFormat="1" applyFont="1" applyBorder="1" applyAlignment="1" applyProtection="1">
      <alignment horizontal="right" vertical="center"/>
      <protection/>
    </xf>
    <xf numFmtId="183" fontId="16" fillId="0" borderId="1" xfId="15" applyNumberFormat="1" applyFont="1" applyBorder="1" applyAlignment="1" applyProtection="1">
      <alignment horizontal="right" vertical="center"/>
      <protection locked="0"/>
    </xf>
    <xf numFmtId="183" fontId="16" fillId="0" borderId="1" xfId="0" applyNumberFormat="1" applyFont="1" applyBorder="1" applyAlignment="1" applyProtection="1">
      <alignment horizontal="right" vertical="center"/>
      <protection/>
    </xf>
    <xf numFmtId="183" fontId="15" fillId="0" borderId="0" xfId="15" applyNumberFormat="1" applyFont="1" applyBorder="1" applyAlignment="1" applyProtection="1">
      <alignment horizontal="right" vertical="center"/>
      <protection/>
    </xf>
    <xf numFmtId="183" fontId="16" fillId="0" borderId="0" xfId="15" applyNumberFormat="1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183" fontId="17" fillId="0" borderId="1" xfId="16" applyNumberFormat="1" applyFont="1" applyBorder="1" applyAlignment="1" applyProtection="1">
      <alignment horizontal="right" vertical="center"/>
      <protection locked="0"/>
    </xf>
    <xf numFmtId="183" fontId="17" fillId="0" borderId="1" xfId="16" applyNumberFormat="1" applyFont="1" applyBorder="1" applyAlignment="1" applyProtection="1">
      <alignment horizontal="right" vertical="center"/>
      <protection/>
    </xf>
    <xf numFmtId="183" fontId="17" fillId="0" borderId="5" xfId="16" applyNumberFormat="1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vertical="center"/>
      <protection/>
    </xf>
    <xf numFmtId="183" fontId="17" fillId="0" borderId="1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vertical="center"/>
      <protection/>
    </xf>
    <xf numFmtId="183" fontId="17" fillId="0" borderId="6" xfId="16" applyNumberFormat="1" applyFont="1" applyBorder="1" applyAlignment="1" applyProtection="1">
      <alignment horizontal="right" vertical="center"/>
      <protection/>
    </xf>
    <xf numFmtId="183" fontId="17" fillId="0" borderId="7" xfId="16" applyNumberFormat="1" applyFont="1" applyBorder="1" applyAlignment="1" applyProtection="1">
      <alignment horizontal="right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183" fontId="17" fillId="0" borderId="0" xfId="15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left" vertical="center" indent="1"/>
      <protection/>
    </xf>
    <xf numFmtId="0" fontId="18" fillId="0" borderId="12" xfId="0" applyFont="1" applyBorder="1" applyAlignment="1" applyProtection="1">
      <alignment horizontal="left" vertical="center" inden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left" vertical="center" indent="2"/>
      <protection/>
    </xf>
    <xf numFmtId="0" fontId="10" fillId="0" borderId="6" xfId="0" applyFont="1" applyBorder="1" applyAlignment="1" applyProtection="1">
      <alignment horizontal="distributed" vertical="center"/>
      <protection/>
    </xf>
    <xf numFmtId="183" fontId="17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183" fontId="17" fillId="0" borderId="7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="75" zoomScaleNormal="75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9" sqref="C9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16" customFormat="1" ht="18" customHeight="1"/>
    <row r="2" spans="1:5" s="11" customFormat="1" ht="36" customHeight="1">
      <c r="A2" s="55" t="s">
        <v>8</v>
      </c>
      <c r="B2" s="55"/>
      <c r="C2" s="55"/>
      <c r="D2" s="55"/>
      <c r="E2" s="55"/>
    </row>
    <row r="3" spans="1:5" s="6" customFormat="1" ht="23.25" customHeight="1">
      <c r="A3" s="63"/>
      <c r="B3" s="63"/>
      <c r="C3" s="63"/>
      <c r="D3" s="63"/>
      <c r="E3" s="63"/>
    </row>
    <row r="4" spans="1:5" s="8" customFormat="1" ht="31.5" customHeight="1" thickBot="1">
      <c r="A4" s="9"/>
      <c r="B4" s="13" t="s">
        <v>10</v>
      </c>
      <c r="C4" s="9"/>
      <c r="D4" s="9"/>
      <c r="E4" s="21" t="s">
        <v>0</v>
      </c>
    </row>
    <row r="5" spans="1:5" s="11" customFormat="1" ht="36" customHeight="1">
      <c r="A5" s="58" t="s">
        <v>1</v>
      </c>
      <c r="B5" s="60" t="s">
        <v>11</v>
      </c>
      <c r="C5" s="60" t="s">
        <v>12</v>
      </c>
      <c r="D5" s="56" t="s">
        <v>13</v>
      </c>
      <c r="E5" s="57"/>
    </row>
    <row r="6" spans="1:5" s="11" customFormat="1" ht="36" customHeight="1">
      <c r="A6" s="59"/>
      <c r="B6" s="61"/>
      <c r="C6" s="62"/>
      <c r="D6" s="27" t="s">
        <v>14</v>
      </c>
      <c r="E6" s="28" t="s">
        <v>2</v>
      </c>
    </row>
    <row r="7" spans="1:5" s="12" customFormat="1" ht="36" customHeight="1">
      <c r="A7" s="29" t="s">
        <v>15</v>
      </c>
      <c r="B7" s="30">
        <v>5786589000</v>
      </c>
      <c r="C7" s="30">
        <v>6158150443</v>
      </c>
      <c r="D7" s="31">
        <f>C7-B7</f>
        <v>371561443</v>
      </c>
      <c r="E7" s="32">
        <f>ABS(IF(B7=0,0,(D7/B7)*100))</f>
        <v>6.421078860102212</v>
      </c>
    </row>
    <row r="8" spans="1:5" s="12" customFormat="1" ht="36" customHeight="1">
      <c r="A8" s="33" t="s">
        <v>16</v>
      </c>
      <c r="B8" s="30">
        <v>4276993000</v>
      </c>
      <c r="C8" s="30">
        <v>5250595860</v>
      </c>
      <c r="D8" s="31">
        <f>C8-B8</f>
        <v>973602860</v>
      </c>
      <c r="E8" s="32">
        <f>ABS(IF(B8=0,0,(D8/B8)*100))</f>
        <v>22.763723485168203</v>
      </c>
    </row>
    <row r="9" spans="1:5" s="12" customFormat="1" ht="36" customHeight="1">
      <c r="A9" s="33"/>
      <c r="B9" s="34"/>
      <c r="C9" s="34"/>
      <c r="D9" s="31"/>
      <c r="E9" s="32"/>
    </row>
    <row r="10" spans="1:5" s="12" customFormat="1" ht="36" customHeight="1" thickBot="1">
      <c r="A10" s="35" t="s">
        <v>17</v>
      </c>
      <c r="B10" s="36">
        <f>B7-B8</f>
        <v>1509596000</v>
      </c>
      <c r="C10" s="36">
        <f>C7-C8</f>
        <v>907554583</v>
      </c>
      <c r="D10" s="36">
        <f>C10-B10</f>
        <v>-602041417</v>
      </c>
      <c r="E10" s="37">
        <f>ABS(IF(B10=0,0,(D10/B10)*100))</f>
        <v>39.880962654909</v>
      </c>
    </row>
    <row r="11" spans="1:5" s="7" customFormat="1" ht="14.25">
      <c r="A11" s="17"/>
      <c r="B11" s="18"/>
      <c r="C11" s="18"/>
      <c r="D11" s="19"/>
      <c r="E11" s="20"/>
    </row>
    <row r="12" s="7" customFormat="1" ht="14.25">
      <c r="E12" s="1"/>
    </row>
    <row r="13" s="7" customFormat="1" ht="14.25">
      <c r="C13" s="3"/>
    </row>
    <row r="14" s="2" customFormat="1" ht="14.25">
      <c r="C14" s="4"/>
    </row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pans="4:5" s="2" customFormat="1" ht="16.5">
      <c r="D23" s="14"/>
      <c r="E23" s="15"/>
    </row>
  </sheetData>
  <sheetProtection password="CC06" sheet="1" objects="1" scenarios="1"/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="75" zoomScaleNormal="75" workbookViewId="0" topLeftCell="A1">
      <selection activeCell="F13" sqref="F13"/>
    </sheetView>
  </sheetViews>
  <sheetFormatPr defaultColWidth="9.00390625" defaultRowHeight="16.5"/>
  <cols>
    <col min="1" max="1" width="20.625" style="5" customWidth="1"/>
    <col min="2" max="2" width="19.125" style="5" customWidth="1"/>
    <col min="3" max="3" width="8.625" style="5" customWidth="1"/>
    <col min="4" max="4" width="20.625" style="5" customWidth="1"/>
    <col min="5" max="5" width="19.1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5" s="11" customFormat="1" ht="36" customHeight="1">
      <c r="A2" s="55" t="s">
        <v>9</v>
      </c>
      <c r="B2" s="55"/>
      <c r="C2" s="55"/>
      <c r="D2" s="55"/>
      <c r="E2" s="55"/>
    </row>
    <row r="3" spans="1:5" s="6" customFormat="1" ht="23.25" customHeight="1">
      <c r="A3" s="63"/>
      <c r="B3" s="63"/>
      <c r="C3" s="63"/>
      <c r="D3" s="63"/>
      <c r="E3" s="63"/>
    </row>
    <row r="4" spans="1:6" s="10" customFormat="1" ht="31.5" customHeight="1" thickBot="1">
      <c r="A4" s="9"/>
      <c r="B4" s="9" t="s">
        <v>18</v>
      </c>
      <c r="C4" s="9"/>
      <c r="D4" s="9"/>
      <c r="F4" s="21" t="s">
        <v>0</v>
      </c>
    </row>
    <row r="5" spans="1:6" s="8" customFormat="1" ht="37.5" customHeight="1">
      <c r="A5" s="38" t="s">
        <v>19</v>
      </c>
      <c r="B5" s="39" t="s">
        <v>20</v>
      </c>
      <c r="C5" s="40" t="s">
        <v>2</v>
      </c>
      <c r="D5" s="38" t="s">
        <v>19</v>
      </c>
      <c r="E5" s="39" t="s">
        <v>20</v>
      </c>
      <c r="F5" s="41" t="s">
        <v>2</v>
      </c>
    </row>
    <row r="6" spans="1:6" s="7" customFormat="1" ht="30" customHeight="1">
      <c r="A6" s="42" t="s">
        <v>21</v>
      </c>
      <c r="B6" s="34">
        <f>SUM(B7:B13)</f>
        <v>5809083379</v>
      </c>
      <c r="C6" s="34">
        <f aca="true" t="shared" si="0" ref="C6:C13">IF(B$6&gt;0,(B6/B$15)*100,0)</f>
        <v>100</v>
      </c>
      <c r="D6" s="43" t="s">
        <v>22</v>
      </c>
      <c r="E6" s="34">
        <f>SUM(E7:E9)</f>
        <v>8261495</v>
      </c>
      <c r="F6" s="44">
        <f>IF(E$15&gt;0,(E6/E$15)*100,0)</f>
        <v>0.14221684319191452</v>
      </c>
    </row>
    <row r="7" spans="1:6" s="7" customFormat="1" ht="24" customHeight="1">
      <c r="A7" s="45" t="s">
        <v>3</v>
      </c>
      <c r="B7" s="23">
        <v>5615468667</v>
      </c>
      <c r="C7" s="24">
        <f t="shared" si="0"/>
        <v>96.66703506615308</v>
      </c>
      <c r="D7" s="46" t="s">
        <v>4</v>
      </c>
      <c r="E7" s="23">
        <v>8261495</v>
      </c>
      <c r="F7" s="26">
        <f>IF(E$15&gt;0,(E7/E$15)*100,0)</f>
        <v>0.14221684319191452</v>
      </c>
    </row>
    <row r="8" spans="1:6" s="7" customFormat="1" ht="24" customHeight="1">
      <c r="A8" s="45" t="s">
        <v>23</v>
      </c>
      <c r="B8" s="23"/>
      <c r="C8" s="24">
        <f t="shared" si="0"/>
        <v>0</v>
      </c>
      <c r="D8" s="46" t="s">
        <v>5</v>
      </c>
      <c r="E8" s="23"/>
      <c r="F8" s="26">
        <f>IF(E$15&gt;0,(E8/E$15)*100,0)</f>
        <v>0</v>
      </c>
    </row>
    <row r="9" spans="1:6" s="7" customFormat="1" ht="54" customHeight="1">
      <c r="A9" s="47" t="s">
        <v>24</v>
      </c>
      <c r="B9" s="23"/>
      <c r="C9" s="24">
        <f t="shared" si="0"/>
        <v>0</v>
      </c>
      <c r="D9" s="46" t="s">
        <v>6</v>
      </c>
      <c r="E9" s="23"/>
      <c r="F9" s="26">
        <f>IF(E$15&gt;0,(E9/E$15)*100,0)</f>
        <v>0</v>
      </c>
    </row>
    <row r="10" spans="1:6" s="7" customFormat="1" ht="24" customHeight="1">
      <c r="A10" s="45" t="s">
        <v>25</v>
      </c>
      <c r="B10" s="23"/>
      <c r="C10" s="24">
        <f t="shared" si="0"/>
        <v>0</v>
      </c>
      <c r="D10" s="48"/>
      <c r="E10" s="24"/>
      <c r="F10" s="25"/>
    </row>
    <row r="11" spans="1:6" s="7" customFormat="1" ht="24" customHeight="1">
      <c r="A11" s="45" t="s">
        <v>26</v>
      </c>
      <c r="B11" s="23"/>
      <c r="C11" s="24">
        <f t="shared" si="0"/>
        <v>0</v>
      </c>
      <c r="D11" s="49" t="s">
        <v>27</v>
      </c>
      <c r="E11" s="34">
        <f>SUM(E12:E13)</f>
        <v>5800821884</v>
      </c>
      <c r="F11" s="44">
        <f>IF(E$15&gt;0,(E11/E$15)*100,0)</f>
        <v>99.85778315680808</v>
      </c>
    </row>
    <row r="12" spans="1:6" s="7" customFormat="1" ht="24" customHeight="1">
      <c r="A12" s="45" t="s">
        <v>28</v>
      </c>
      <c r="B12" s="23"/>
      <c r="C12" s="24">
        <f t="shared" si="0"/>
        <v>0</v>
      </c>
      <c r="D12" s="46" t="s">
        <v>29</v>
      </c>
      <c r="E12" s="23"/>
      <c r="F12" s="26">
        <f>IF(E$15&gt;0,(E12/E$15)*100,0)</f>
        <v>0</v>
      </c>
    </row>
    <row r="13" spans="1:6" s="7" customFormat="1" ht="24" customHeight="1">
      <c r="A13" s="45" t="s">
        <v>7</v>
      </c>
      <c r="B13" s="23">
        <v>193614712</v>
      </c>
      <c r="C13" s="24">
        <f t="shared" si="0"/>
        <v>3.3329649338469243</v>
      </c>
      <c r="D13" s="46" t="s">
        <v>30</v>
      </c>
      <c r="E13" s="23">
        <v>5800821884</v>
      </c>
      <c r="F13" s="26">
        <f>IF(E$15&gt;0,(E13/E$15)*100,0)</f>
        <v>99.85778315680808</v>
      </c>
    </row>
    <row r="14" spans="1:6" s="7" customFormat="1" ht="15" customHeight="1">
      <c r="A14" s="45"/>
      <c r="B14" s="24"/>
      <c r="C14" s="22"/>
      <c r="D14" s="50"/>
      <c r="E14" s="24"/>
      <c r="F14" s="25"/>
    </row>
    <row r="15" spans="1:6" s="7" customFormat="1" ht="30" customHeight="1" thickBot="1">
      <c r="A15" s="51" t="s">
        <v>31</v>
      </c>
      <c r="B15" s="52">
        <f>B6</f>
        <v>5809083379</v>
      </c>
      <c r="C15" s="52">
        <f>IF(B$15&gt;0,(B15/B$15)*100,0)</f>
        <v>100</v>
      </c>
      <c r="D15" s="53" t="s">
        <v>31</v>
      </c>
      <c r="E15" s="52">
        <f>E6+E11</f>
        <v>5809083379</v>
      </c>
      <c r="F15" s="54">
        <f>IF(E$15&gt;0,(E15/E$15)*100,0)</f>
        <v>100</v>
      </c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</sheetData>
  <sheetProtection password="CC06" sheet="1" objects="1" scenarios="1"/>
  <mergeCells count="2">
    <mergeCell ref="A3:E3"/>
    <mergeCell ref="A2:E2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user</cp:lastModifiedBy>
  <cp:lastPrinted>2007-01-09T10:25:37Z</cp:lastPrinted>
  <dcterms:created xsi:type="dcterms:W3CDTF">2005-01-10T08:43:50Z</dcterms:created>
  <dcterms:modified xsi:type="dcterms:W3CDTF">2007-03-03T07:06:23Z</dcterms:modified>
  <cp:category/>
  <cp:version/>
  <cp:contentType/>
  <cp:contentStatus/>
</cp:coreProperties>
</file>