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<sst xmlns="http://schemas.openxmlformats.org/spreadsheetml/2006/main" count="71" uniqueCount="67">
  <si>
    <t>離島建設基金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</si>
  <si>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</si>
  <si>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</si>
  <si>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</si>
  <si>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</si>
  <si>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</si>
  <si>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</si>
  <si>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</si>
  <si>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</si>
  <si>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</si>
  <si>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</si>
  <si>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</si>
  <si>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</si>
  <si>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</si>
  <si>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</si>
  <si>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</si>
  <si>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</si>
  <si>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</si>
  <si>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</si>
  <si>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補助離島地區辦理交通及觀光建設計畫</t>
  </si>
  <si>
    <t>補助離島地區辦理農業及水資源建設計畫</t>
  </si>
  <si>
    <t>補助離島地區辦理教育、文化及社會福利建設計畫</t>
  </si>
  <si>
    <t>補助離島地區辦理消防、醫療及環保建設計畫</t>
  </si>
  <si>
    <t>補助離島地區辦理小型基層建設計畫</t>
  </si>
  <si>
    <t>投資離島地區開發建設計畫</t>
  </si>
  <si>
    <t>辦理離島地區開發建設貸款業務計畫(相關業務經費)</t>
  </si>
  <si>
    <t>一般行政管理計畫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</si>
  <si>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</si>
  <si>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</si>
  <si>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</si>
  <si>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</si>
  <si>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</si>
  <si>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離島建設基金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</si>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</sst>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5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6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178" fontId="16" fillId="0" borderId="6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176" fontId="18" fillId="0" borderId="7" xfId="20" applyNumberFormat="1" applyFont="1" applyBorder="1" applyAlignment="1" applyProtection="1">
      <alignment vertical="center"/>
      <protection locked="0"/>
    </xf>
    <xf numFmtId="177" fontId="18" fillId="0" borderId="7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vertical="center"/>
      <protection/>
    </xf>
    <xf numFmtId="0" fontId="17" fillId="0" borderId="7" xfId="20" applyFont="1" applyBorder="1" applyAlignment="1" applyProtection="1">
      <alignment vertical="center"/>
      <protection/>
    </xf>
    <xf numFmtId="0" fontId="17" fillId="0" borderId="6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vertical="center"/>
      <protection locked="0"/>
    </xf>
    <xf numFmtId="0" fontId="13" fillId="0" borderId="8" xfId="20" applyFont="1" applyBorder="1" applyAlignment="1" applyProtection="1">
      <alignment horizontal="center"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177" fontId="16" fillId="0" borderId="7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9" xfId="20" applyFont="1" applyBorder="1" applyAlignment="1" applyProtection="1">
      <alignment vertical="center"/>
      <protection/>
    </xf>
    <xf numFmtId="176" fontId="16" fillId="0" borderId="10" xfId="20" applyNumberFormat="1" applyFont="1" applyBorder="1" applyAlignment="1" applyProtection="1">
      <alignment vertical="center"/>
      <protection/>
    </xf>
    <xf numFmtId="177" fontId="16" fillId="0" borderId="9" xfId="20" applyNumberFormat="1" applyFont="1" applyBorder="1" applyAlignment="1" applyProtection="1">
      <alignment vertical="center"/>
      <protection/>
    </xf>
    <xf numFmtId="178" fontId="16" fillId="0" borderId="11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2" xfId="19" applyFont="1" applyBorder="1" applyAlignment="1" applyProtection="1">
      <alignment horizontal="center" vertical="center"/>
      <protection/>
    </xf>
    <xf numFmtId="0" fontId="13" fillId="0" borderId="13" xfId="19" applyFont="1" applyBorder="1" applyAlignment="1" applyProtection="1">
      <alignment horizontal="center" vertical="center"/>
      <protection/>
    </xf>
    <xf numFmtId="0" fontId="20" fillId="0" borderId="13" xfId="19" applyFont="1" applyBorder="1" applyAlignment="1" applyProtection="1">
      <alignment horizontal="center" vertical="center"/>
      <protection/>
    </xf>
    <xf numFmtId="0" fontId="20" fillId="0" borderId="14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1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21" fillId="0" borderId="15" xfId="19" applyFont="1" applyBorder="1" applyAlignment="1" applyProtection="1">
      <alignment horizontal="left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7" xfId="19" applyNumberFormat="1" applyFont="1" applyBorder="1" applyAlignment="1" applyProtection="1">
      <alignment vertical="center"/>
      <protection/>
    </xf>
    <xf numFmtId="0" fontId="15" fillId="0" borderId="7" xfId="19" applyFont="1" applyBorder="1" applyAlignment="1" applyProtection="1">
      <alignment horizontal="left" vertical="center"/>
      <protection/>
    </xf>
    <xf numFmtId="0" fontId="13" fillId="0" borderId="12" xfId="20" applyFont="1" applyBorder="1" applyAlignment="1" applyProtection="1">
      <alignment horizontal="center"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7" xfId="19" applyNumberFormat="1" applyFont="1" applyBorder="1" applyAlignment="1" applyProtection="1">
      <alignment vertical="center"/>
      <protection/>
    </xf>
    <xf numFmtId="0" fontId="17" fillId="0" borderId="7" xfId="19" applyFont="1" applyBorder="1" applyAlignment="1" applyProtection="1">
      <alignment horizontal="distributed" vertical="center" indent="1"/>
      <protection/>
    </xf>
    <xf numFmtId="176" fontId="18" fillId="0" borderId="6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1" fillId="0" borderId="7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7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7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1" fillId="0" borderId="9" xfId="19" applyFont="1" applyBorder="1" applyAlignment="1" applyProtection="1">
      <alignment horizontal="distributed" vertical="center" indent="1"/>
      <protection/>
    </xf>
    <xf numFmtId="176" fontId="16" fillId="0" borderId="10" xfId="19" applyNumberFormat="1" applyFont="1" applyBorder="1" applyAlignment="1" applyProtection="1">
      <alignment vertical="center"/>
      <protection/>
    </xf>
    <xf numFmtId="0" fontId="21" fillId="0" borderId="10" xfId="19" applyFont="1" applyBorder="1" applyAlignment="1" applyProtection="1">
      <alignment horizontal="distributed" vertical="center" indent="1"/>
      <protection/>
    </xf>
    <xf numFmtId="176" fontId="16" fillId="0" borderId="9" xfId="19" applyNumberFormat="1" applyFont="1" applyBorder="1" applyAlignment="1" applyProtection="1">
      <alignment vertical="center"/>
      <protection/>
    </xf>
    <xf numFmtId="176" fontId="16" fillId="0" borderId="16" xfId="19" applyNumberFormat="1" applyFont="1" applyBorder="1" applyAlignment="1" applyProtection="1">
      <alignment vertical="center"/>
      <protection/>
    </xf>
    <xf numFmtId="0" fontId="13" fillId="0" borderId="13" xfId="20" applyFont="1" applyBorder="1" applyAlignment="1" applyProtection="1">
      <alignment horizontal="center" vertical="center"/>
      <protection/>
    </xf>
    <xf numFmtId="0" fontId="13" fillId="0" borderId="14" xfId="20" applyFont="1" applyBorder="1" applyAlignment="1" applyProtection="1">
      <alignment horizontal="center" vertical="center"/>
      <protection/>
    </xf>
    <xf numFmtId="0" fontId="0" fillId="0" borderId="17" xfId="20" applyBorder="1" applyAlignment="1" applyProtection="1">
      <alignment vertical="center" wrapText="1"/>
      <protection/>
    </xf>
    <xf numFmtId="0" fontId="0" fillId="0" borderId="17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8" fillId="0" borderId="17" xfId="19" applyFont="1" applyBorder="1" applyAlignment="1" applyProtection="1">
      <alignment vertical="center"/>
      <protection/>
    </xf>
    <xf numFmtId="0" fontId="17" fillId="0" borderId="17" xfId="19" applyFont="1" applyBorder="1" applyAlignment="1" applyProtection="1">
      <alignment vertical="center"/>
      <protection/>
    </xf>
    <xf numFmtId="189" fontId="18" fillId="0" borderId="17" xfId="19" applyNumberFormat="1" applyFont="1" applyBorder="1" applyAlignment="1" applyProtection="1">
      <alignment vertical="center"/>
      <protection locked="0"/>
    </xf>
    <xf numFmtId="189" fontId="0" fillId="0" borderId="17" xfId="19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50"/>
  <sheetViews>
    <sheetView tabSelected="1" workbookViewId="0" topLeftCell="A1">
      <pane xSplit="1" ySplit="6" topLeftCell="B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:E1"/>
    </sheetView>
  </sheetViews>
  <sheetFormatPr defaultColWidth="9.00390625" defaultRowHeight="16.5"/>
  <cols>
    <col min="1" max="1" width="29.00390625" style="35" customWidth="1"/>
    <col min="2" max="2" width="17.125" style="35" customWidth="1"/>
    <col min="3" max="3" width="16.25390625" style="35" customWidth="1"/>
    <col min="4" max="4" width="15.50390625" style="35" customWidth="1"/>
    <col min="5" max="5" width="7.875" style="35" customWidth="1"/>
    <col min="6" max="16384" width="9.00390625" style="35" customWidth="1"/>
  </cols>
  <sheetData>
    <row r="1" spans="1:5" s="1" customFormat="1" ht="27.75" customHeight="1">
      <c r="A1" s="79" t="s">
        <v>0</v>
      </c>
      <c r="B1" s="80"/>
      <c r="C1" s="80"/>
      <c r="D1" s="80"/>
      <c r="E1" s="80"/>
    </row>
    <row r="2" spans="1:5" s="2" customFormat="1" ht="27.75" customHeight="1">
      <c r="A2" s="81" t="s">
        <v>1</v>
      </c>
      <c r="B2" s="81"/>
      <c r="C2" s="81"/>
      <c r="D2" s="81"/>
      <c r="E2" s="81"/>
    </row>
    <row r="3" spans="1:5" s="1" customFormat="1" ht="10.5" customHeight="1">
      <c r="A3" s="78"/>
      <c r="B3" s="78"/>
      <c r="C3" s="78"/>
      <c r="D3" s="78"/>
      <c r="E3" s="78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53" t="s">
        <v>4</v>
      </c>
      <c r="B5" s="74" t="s">
        <v>5</v>
      </c>
      <c r="C5" s="74" t="s">
        <v>6</v>
      </c>
      <c r="D5" s="74" t="s">
        <v>7</v>
      </c>
      <c r="E5" s="75"/>
    </row>
    <row r="6" spans="1:5" s="1" customFormat="1" ht="16.5">
      <c r="A6" s="26"/>
      <c r="B6" s="82"/>
      <c r="C6" s="82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837417978</v>
      </c>
      <c r="C7" s="8">
        <f>SUM(C8:C14)</f>
        <v>827547000</v>
      </c>
      <c r="D7" s="9">
        <f aca="true" t="shared" si="0" ref="D7:D23">B7-C7</f>
        <v>9870978</v>
      </c>
      <c r="E7" s="10">
        <f aca="true" t="shared" si="1" ref="E7:E23">IF(C7=0,0,(D7/C7)*100)</f>
        <v>1.19</v>
      </c>
    </row>
    <row r="8" spans="1:5" s="16" customFormat="1" ht="13.5" customHeight="1">
      <c r="A8" s="12" t="s">
        <v>11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28294118</v>
      </c>
      <c r="C12" s="13">
        <v>27547000</v>
      </c>
      <c r="D12" s="14">
        <f t="shared" si="0"/>
        <v>747118</v>
      </c>
      <c r="E12" s="15">
        <f t="shared" si="1"/>
        <v>2.71</v>
      </c>
    </row>
    <row r="13" spans="1:5" s="16" customFormat="1" ht="13.5" customHeight="1">
      <c r="A13" s="12" t="s">
        <v>16</v>
      </c>
      <c r="B13" s="13">
        <v>800000000</v>
      </c>
      <c r="C13" s="13">
        <v>800000000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9123860</v>
      </c>
      <c r="C14" s="13"/>
      <c r="D14" s="14">
        <f t="shared" si="0"/>
        <v>9123860</v>
      </c>
      <c r="E14" s="15">
        <f t="shared" si="1"/>
        <v>0</v>
      </c>
    </row>
    <row r="15" spans="1:5" s="11" customFormat="1" ht="20.25" customHeight="1">
      <c r="A15" s="17" t="s">
        <v>18</v>
      </c>
      <c r="B15" s="8">
        <f>SUM(B16:B46)</f>
        <v>429073971</v>
      </c>
      <c r="C15" s="8">
        <f>SUM(C16:C45)</f>
        <v>663957000</v>
      </c>
      <c r="D15" s="9">
        <f t="shared" si="0"/>
        <v>-234883029</v>
      </c>
      <c r="E15" s="18">
        <f t="shared" si="1"/>
        <v>-35.38</v>
      </c>
    </row>
    <row r="16" spans="1:5" s="16" customFormat="1" ht="27.75" customHeight="1">
      <c r="A16" s="19" t="s">
        <v>19</v>
      </c>
      <c r="B16" s="13">
        <v>65018912</v>
      </c>
      <c r="C16" s="13">
        <v>90255000</v>
      </c>
      <c r="D16" s="14">
        <f t="shared" si="0"/>
        <v>-25236088</v>
      </c>
      <c r="E16" s="15">
        <f t="shared" si="1"/>
        <v>-27.96</v>
      </c>
    </row>
    <row r="17" spans="1:5" s="16" customFormat="1" ht="27.75" customHeight="1">
      <c r="A17" s="19" t="s">
        <v>20</v>
      </c>
      <c r="B17" s="13">
        <v>59210668</v>
      </c>
      <c r="C17" s="13">
        <v>102465000</v>
      </c>
      <c r="D17" s="14">
        <f t="shared" si="0"/>
        <v>-43254332</v>
      </c>
      <c r="E17" s="15">
        <f t="shared" si="1"/>
        <v>-42.21</v>
      </c>
    </row>
    <row r="18" spans="1:5" s="16" customFormat="1" ht="27.75" customHeight="1">
      <c r="A18" s="19" t="s">
        <v>21</v>
      </c>
      <c r="B18" s="13">
        <v>56108867</v>
      </c>
      <c r="C18" s="13">
        <v>119767000</v>
      </c>
      <c r="D18" s="14">
        <f t="shared" si="0"/>
        <v>-63658133</v>
      </c>
      <c r="E18" s="15">
        <f t="shared" si="1"/>
        <v>-53.15</v>
      </c>
    </row>
    <row r="19" spans="1:5" s="16" customFormat="1" ht="27.75" customHeight="1">
      <c r="A19" s="19" t="s">
        <v>22</v>
      </c>
      <c r="B19" s="20">
        <v>98293030</v>
      </c>
      <c r="C19" s="20">
        <v>86772000</v>
      </c>
      <c r="D19" s="21">
        <f t="shared" si="0"/>
        <v>11521030</v>
      </c>
      <c r="E19" s="15">
        <f t="shared" si="1"/>
        <v>13.28</v>
      </c>
    </row>
    <row r="20" spans="1:5" s="16" customFormat="1" ht="27.75" customHeight="1">
      <c r="A20" s="19" t="s">
        <v>23</v>
      </c>
      <c r="B20" s="20">
        <v>150000000</v>
      </c>
      <c r="C20" s="20">
        <v>150000000</v>
      </c>
      <c r="D20" s="21">
        <f t="shared" si="0"/>
        <v>0</v>
      </c>
      <c r="E20" s="15">
        <f t="shared" si="1"/>
        <v>0</v>
      </c>
    </row>
    <row r="21" spans="1:5" s="16" customFormat="1" ht="13.5" customHeight="1">
      <c r="A21" s="19" t="s">
        <v>24</v>
      </c>
      <c r="B21" s="20">
        <v>0</v>
      </c>
      <c r="C21" s="20">
        <v>114000000</v>
      </c>
      <c r="D21" s="21">
        <f t="shared" si="0"/>
        <v>-114000000</v>
      </c>
      <c r="E21" s="15">
        <f t="shared" si="1"/>
        <v>-100</v>
      </c>
    </row>
    <row r="22" spans="1:5" s="16" customFormat="1" ht="27.75" customHeight="1">
      <c r="A22" s="19" t="s">
        <v>25</v>
      </c>
      <c r="B22" s="20">
        <v>0</v>
      </c>
      <c r="C22" s="20">
        <v>210000</v>
      </c>
      <c r="D22" s="21">
        <f t="shared" si="0"/>
        <v>-210000</v>
      </c>
      <c r="E22" s="15">
        <f t="shared" si="1"/>
        <v>-100</v>
      </c>
    </row>
    <row r="23" spans="1:5" s="16" customFormat="1" ht="13.5" customHeight="1">
      <c r="A23" s="19" t="s">
        <v>26</v>
      </c>
      <c r="B23" s="20">
        <v>442494</v>
      </c>
      <c r="C23" s="20">
        <v>488000</v>
      </c>
      <c r="D23" s="21">
        <f t="shared" si="0"/>
        <v>-45506</v>
      </c>
      <c r="E23" s="15">
        <f t="shared" si="1"/>
        <v>-9.33</v>
      </c>
    </row>
    <row r="24" spans="1:5" s="16" customFormat="1" ht="9.75" customHeight="1">
      <c r="A24" s="22"/>
      <c r="B24" s="23"/>
      <c r="C24" s="23"/>
      <c r="D24" s="23"/>
      <c r="E24" s="24"/>
    </row>
    <row r="25" spans="1:5" s="16" customFormat="1" ht="9.75" customHeight="1">
      <c r="A25" s="22"/>
      <c r="B25" s="23"/>
      <c r="C25" s="23"/>
      <c r="D25" s="23"/>
      <c r="E25" s="24"/>
    </row>
    <row r="26" spans="1:5" s="16" customFormat="1" ht="9.75" customHeight="1">
      <c r="A26" s="22"/>
      <c r="B26" s="23"/>
      <c r="C26" s="23"/>
      <c r="D26" s="23"/>
      <c r="E26" s="24"/>
    </row>
    <row r="27" spans="1:5" s="16" customFormat="1" ht="9.75" customHeight="1">
      <c r="A27" s="19"/>
      <c r="B27" s="20"/>
      <c r="C27" s="20"/>
      <c r="D27" s="21">
        <f>B27-C27</f>
        <v>0</v>
      </c>
      <c r="E27" s="15">
        <f>IF(C27=0,0,(D27/C27)*100)</f>
        <v>0</v>
      </c>
    </row>
    <row r="28" spans="1:5" s="16" customFormat="1" ht="9.75" customHeight="1">
      <c r="A28" s="22"/>
      <c r="B28" s="23"/>
      <c r="C28" s="23"/>
      <c r="D28" s="23"/>
      <c r="E28" s="24"/>
    </row>
    <row r="29" spans="1:5" s="16" customFormat="1" ht="9.75" customHeight="1">
      <c r="A29" s="25"/>
      <c r="B29" s="20"/>
      <c r="C29" s="20"/>
      <c r="D29" s="21">
        <f aca="true" t="shared" si="2" ref="D29:D47">B29-C29</f>
        <v>0</v>
      </c>
      <c r="E29" s="15">
        <f aca="true" t="shared" si="3" ref="E29:E47">IF(C29=0,0,(D29/C29)*100)</f>
        <v>0</v>
      </c>
    </row>
    <row r="30" spans="1:5" s="16" customFormat="1" ht="9.75" customHeight="1">
      <c r="A30" s="25"/>
      <c r="B30" s="20"/>
      <c r="C30" s="20"/>
      <c r="D30" s="21">
        <f t="shared" si="2"/>
        <v>0</v>
      </c>
      <c r="E30" s="15">
        <f t="shared" si="3"/>
        <v>0</v>
      </c>
    </row>
    <row r="31" spans="1:5" s="16" customFormat="1" ht="9.75" customHeight="1">
      <c r="A31" s="25"/>
      <c r="B31" s="20"/>
      <c r="C31" s="20"/>
      <c r="D31" s="21">
        <f t="shared" si="2"/>
        <v>0</v>
      </c>
      <c r="E31" s="15">
        <f t="shared" si="3"/>
        <v>0</v>
      </c>
    </row>
    <row r="32" spans="1:5" s="16" customFormat="1" ht="9.75" customHeight="1">
      <c r="A32" s="25"/>
      <c r="B32" s="20"/>
      <c r="C32" s="20"/>
      <c r="D32" s="21">
        <f t="shared" si="2"/>
        <v>0</v>
      </c>
      <c r="E32" s="15">
        <f t="shared" si="3"/>
        <v>0</v>
      </c>
    </row>
    <row r="33" spans="1:5" s="16" customFormat="1" ht="9.75" customHeight="1">
      <c r="A33" s="25"/>
      <c r="B33" s="20"/>
      <c r="C33" s="20"/>
      <c r="D33" s="21">
        <f t="shared" si="2"/>
        <v>0</v>
      </c>
      <c r="E33" s="15">
        <f t="shared" si="3"/>
        <v>0</v>
      </c>
    </row>
    <row r="34" spans="1:5" s="16" customFormat="1" ht="9.75" customHeight="1">
      <c r="A34" s="25"/>
      <c r="B34" s="20"/>
      <c r="C34" s="20"/>
      <c r="D34" s="21">
        <f t="shared" si="2"/>
        <v>0</v>
      </c>
      <c r="E34" s="15">
        <f t="shared" si="3"/>
        <v>0</v>
      </c>
    </row>
    <row r="35" spans="1:5" s="16" customFormat="1" ht="9.75" customHeight="1">
      <c r="A35" s="25"/>
      <c r="B35" s="20"/>
      <c r="C35" s="20"/>
      <c r="D35" s="21">
        <f t="shared" si="2"/>
        <v>0</v>
      </c>
      <c r="E35" s="15">
        <f t="shared" si="3"/>
        <v>0</v>
      </c>
    </row>
    <row r="36" spans="1:5" s="16" customFormat="1" ht="9.75" customHeight="1">
      <c r="A36" s="25"/>
      <c r="B36" s="20"/>
      <c r="C36" s="20"/>
      <c r="D36" s="21">
        <f t="shared" si="2"/>
        <v>0</v>
      </c>
      <c r="E36" s="15">
        <f t="shared" si="3"/>
        <v>0</v>
      </c>
    </row>
    <row r="37" spans="1:5" s="16" customFormat="1" ht="9.75" customHeight="1">
      <c r="A37" s="25"/>
      <c r="B37" s="20"/>
      <c r="C37" s="20"/>
      <c r="D37" s="21">
        <f t="shared" si="2"/>
        <v>0</v>
      </c>
      <c r="E37" s="15">
        <f t="shared" si="3"/>
        <v>0</v>
      </c>
    </row>
    <row r="38" spans="1:5" s="16" customFormat="1" ht="9.75" customHeight="1">
      <c r="A38" s="25"/>
      <c r="B38" s="20"/>
      <c r="C38" s="20"/>
      <c r="D38" s="21">
        <f t="shared" si="2"/>
        <v>0</v>
      </c>
      <c r="E38" s="15">
        <f t="shared" si="3"/>
        <v>0</v>
      </c>
    </row>
    <row r="39" spans="1:5" s="16" customFormat="1" ht="9.75" customHeight="1">
      <c r="A39" s="25"/>
      <c r="B39" s="20"/>
      <c r="C39" s="20"/>
      <c r="D39" s="21">
        <f t="shared" si="2"/>
        <v>0</v>
      </c>
      <c r="E39" s="15">
        <f t="shared" si="3"/>
        <v>0</v>
      </c>
    </row>
    <row r="40" spans="1:5" s="16" customFormat="1" ht="9.75" customHeight="1">
      <c r="A40" s="25"/>
      <c r="B40" s="20"/>
      <c r="C40" s="20"/>
      <c r="D40" s="21">
        <f t="shared" si="2"/>
        <v>0</v>
      </c>
      <c r="E40" s="15">
        <f t="shared" si="3"/>
        <v>0</v>
      </c>
    </row>
    <row r="41" spans="1:5" s="16" customFormat="1" ht="9.75" customHeight="1">
      <c r="A41" s="25"/>
      <c r="B41" s="20"/>
      <c r="C41" s="20"/>
      <c r="D41" s="21">
        <f t="shared" si="2"/>
        <v>0</v>
      </c>
      <c r="E41" s="15">
        <f t="shared" si="3"/>
        <v>0</v>
      </c>
    </row>
    <row r="42" spans="1:5" s="16" customFormat="1" ht="9.75" customHeight="1">
      <c r="A42" s="25"/>
      <c r="B42" s="20"/>
      <c r="C42" s="20"/>
      <c r="D42" s="21">
        <f t="shared" si="2"/>
        <v>0</v>
      </c>
      <c r="E42" s="15">
        <f t="shared" si="3"/>
        <v>0</v>
      </c>
    </row>
    <row r="43" spans="1:5" s="16" customFormat="1" ht="9.75" customHeight="1">
      <c r="A43" s="25"/>
      <c r="B43" s="20"/>
      <c r="C43" s="20"/>
      <c r="D43" s="21">
        <f t="shared" si="2"/>
        <v>0</v>
      </c>
      <c r="E43" s="15">
        <f t="shared" si="3"/>
        <v>0</v>
      </c>
    </row>
    <row r="44" spans="1:5" s="16" customFormat="1" ht="9.75" customHeight="1">
      <c r="A44" s="25"/>
      <c r="B44" s="13"/>
      <c r="C44" s="13"/>
      <c r="D44" s="21">
        <f t="shared" si="2"/>
        <v>0</v>
      </c>
      <c r="E44" s="27">
        <f t="shared" si="3"/>
        <v>0</v>
      </c>
    </row>
    <row r="45" spans="1:5" s="16" customFormat="1" ht="9.75" customHeight="1">
      <c r="A45" s="25"/>
      <c r="B45" s="13"/>
      <c r="C45" s="13"/>
      <c r="D45" s="21">
        <f t="shared" si="2"/>
        <v>0</v>
      </c>
      <c r="E45" s="27">
        <f t="shared" si="3"/>
        <v>0</v>
      </c>
    </row>
    <row r="46" spans="1:5" s="16" customFormat="1" ht="9.75" customHeight="1">
      <c r="A46" s="25"/>
      <c r="B46" s="13"/>
      <c r="C46" s="13"/>
      <c r="D46" s="21">
        <f t="shared" si="2"/>
        <v>0</v>
      </c>
      <c r="E46" s="27">
        <f t="shared" si="3"/>
        <v>0</v>
      </c>
    </row>
    <row r="47" spans="1:5" s="11" customFormat="1" ht="19.5" customHeight="1">
      <c r="A47" s="17" t="s">
        <v>27</v>
      </c>
      <c r="B47" s="8">
        <f>B7-B15</f>
        <v>408344007</v>
      </c>
      <c r="C47" s="8">
        <f>C7-C15</f>
        <v>163590000</v>
      </c>
      <c r="D47" s="28">
        <f t="shared" si="2"/>
        <v>244754007</v>
      </c>
      <c r="E47" s="29">
        <f t="shared" si="3"/>
        <v>149.61</v>
      </c>
    </row>
    <row r="48" spans="1:5" s="11" customFormat="1" ht="19.5" customHeight="1">
      <c r="A48" s="17" t="s">
        <v>28</v>
      </c>
      <c r="B48" s="30">
        <v>6416666079</v>
      </c>
      <c r="C48" s="30">
        <v>5560461000</v>
      </c>
      <c r="D48" s="28"/>
      <c r="E48" s="29"/>
    </row>
    <row r="49" spans="1:5" s="11" customFormat="1" ht="19.5" customHeight="1" thickBot="1">
      <c r="A49" s="31" t="s">
        <v>29</v>
      </c>
      <c r="B49" s="32">
        <f>B47+B48</f>
        <v>6825010086</v>
      </c>
      <c r="C49" s="32">
        <f>C47+C48</f>
        <v>5724051000</v>
      </c>
      <c r="D49" s="33"/>
      <c r="E49" s="34"/>
    </row>
    <row r="50" spans="1:5" ht="46.5" customHeight="1">
      <c r="A50" s="76" t="s">
        <v>30</v>
      </c>
      <c r="B50" s="77"/>
      <c r="C50" s="77"/>
      <c r="D50" s="77"/>
      <c r="E50" s="77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B10" sqref="B10"/>
    </sheetView>
  </sheetViews>
  <sheetFormatPr defaultColWidth="9.00390625" defaultRowHeight="16.5"/>
  <cols>
    <col min="1" max="1" width="17.25390625" style="36" customWidth="1"/>
    <col min="2" max="2" width="18.75390625" style="36" customWidth="1"/>
    <col min="3" max="3" width="8.875" style="36" customWidth="1"/>
    <col min="4" max="4" width="17.125" style="36" customWidth="1"/>
    <col min="5" max="5" width="18.375" style="36" customWidth="1"/>
    <col min="6" max="6" width="8.625" style="36" customWidth="1"/>
    <col min="7" max="16384" width="9.00390625" style="36" customWidth="1"/>
  </cols>
  <sheetData>
    <row r="1" spans="1:6" ht="27.75" customHeight="1">
      <c r="A1" s="83" t="s">
        <v>32</v>
      </c>
      <c r="B1" s="84"/>
      <c r="C1" s="84"/>
      <c r="D1" s="84"/>
      <c r="E1" s="84"/>
      <c r="F1" s="84"/>
    </row>
    <row r="2" spans="1:6" ht="27.75" customHeight="1">
      <c r="A2" s="85" t="s">
        <v>33</v>
      </c>
      <c r="B2" s="85"/>
      <c r="C2" s="85"/>
      <c r="D2" s="85"/>
      <c r="E2" s="85"/>
      <c r="F2" s="85"/>
    </row>
    <row r="3" spans="1:5" ht="10.5" customHeight="1">
      <c r="A3" s="86"/>
      <c r="B3" s="86"/>
      <c r="C3" s="86"/>
      <c r="D3" s="86"/>
      <c r="E3" s="86"/>
    </row>
    <row r="4" spans="1:6" ht="18" customHeight="1" thickBot="1">
      <c r="A4" s="37"/>
      <c r="B4" s="37" t="s">
        <v>34</v>
      </c>
      <c r="C4" s="37"/>
      <c r="D4" s="37"/>
      <c r="F4" s="38" t="s">
        <v>35</v>
      </c>
    </row>
    <row r="5" spans="1:6" s="43" customFormat="1" ht="33.75" customHeight="1">
      <c r="A5" s="39" t="s">
        <v>36</v>
      </c>
      <c r="B5" s="40" t="s">
        <v>37</v>
      </c>
      <c r="C5" s="41" t="s">
        <v>31</v>
      </c>
      <c r="D5" s="40" t="s">
        <v>36</v>
      </c>
      <c r="E5" s="40" t="s">
        <v>37</v>
      </c>
      <c r="F5" s="42" t="s">
        <v>31</v>
      </c>
    </row>
    <row r="6" spans="1:6" s="49" customFormat="1" ht="26.25" customHeight="1">
      <c r="A6" s="44" t="s">
        <v>38</v>
      </c>
      <c r="B6" s="45">
        <f>SUM(B7,B14,B19)</f>
        <v>6843131766</v>
      </c>
      <c r="C6" s="46">
        <f aca="true" t="shared" si="0" ref="C6:C21">ROUND(IF(B$6&gt;0,(B6/B$6)*100,0),2)</f>
        <v>100</v>
      </c>
      <c r="D6" s="47" t="s">
        <v>39</v>
      </c>
      <c r="E6" s="45">
        <f>SUM(E7,E11)</f>
        <v>18121680</v>
      </c>
      <c r="F6" s="48">
        <f aca="true" t="shared" si="1" ref="F6:F16">ROUND(IF(E$35&gt;0,(E6/E$35)*100,0),2)</f>
        <v>0.26</v>
      </c>
    </row>
    <row r="7" spans="1:6" s="49" customFormat="1" ht="24.75" customHeight="1">
      <c r="A7" s="50" t="s">
        <v>40</v>
      </c>
      <c r="B7" s="45">
        <f>SUM(B8:B13)</f>
        <v>6843059031</v>
      </c>
      <c r="C7" s="51">
        <f t="shared" si="0"/>
        <v>100</v>
      </c>
      <c r="D7" s="52" t="s">
        <v>41</v>
      </c>
      <c r="E7" s="45">
        <f>SUM(E8:E10)</f>
        <v>18121680</v>
      </c>
      <c r="F7" s="54">
        <f t="shared" si="1"/>
        <v>0.26</v>
      </c>
    </row>
    <row r="8" spans="1:6" s="60" customFormat="1" ht="24.75" customHeight="1">
      <c r="A8" s="55" t="s">
        <v>42</v>
      </c>
      <c r="B8" s="56">
        <v>6735473463</v>
      </c>
      <c r="C8" s="57">
        <f t="shared" si="0"/>
        <v>98.43</v>
      </c>
      <c r="D8" s="58" t="s">
        <v>43</v>
      </c>
      <c r="E8" s="56"/>
      <c r="F8" s="59">
        <f t="shared" si="1"/>
        <v>0</v>
      </c>
    </row>
    <row r="9" spans="1:6" s="60" customFormat="1" ht="24.75" customHeight="1">
      <c r="A9" s="55" t="s">
        <v>44</v>
      </c>
      <c r="B9" s="56"/>
      <c r="C9" s="57">
        <f t="shared" si="0"/>
        <v>0</v>
      </c>
      <c r="D9" s="58" t="s">
        <v>45</v>
      </c>
      <c r="E9" s="56">
        <v>18121680</v>
      </c>
      <c r="F9" s="59">
        <f t="shared" si="1"/>
        <v>0.26</v>
      </c>
    </row>
    <row r="10" spans="1:6" s="60" customFormat="1" ht="24.75" customHeight="1">
      <c r="A10" s="55" t="s">
        <v>46</v>
      </c>
      <c r="B10" s="56">
        <v>5074700</v>
      </c>
      <c r="C10" s="57">
        <f t="shared" si="0"/>
        <v>0.07</v>
      </c>
      <c r="D10" s="58" t="s">
        <v>47</v>
      </c>
      <c r="E10" s="56"/>
      <c r="F10" s="59">
        <f t="shared" si="1"/>
        <v>0</v>
      </c>
    </row>
    <row r="11" spans="1:6" s="60" customFormat="1" ht="24.75" customHeight="1">
      <c r="A11" s="55" t="s">
        <v>48</v>
      </c>
      <c r="B11" s="56"/>
      <c r="C11" s="57">
        <f t="shared" si="0"/>
        <v>0</v>
      </c>
      <c r="D11" s="52" t="s">
        <v>49</v>
      </c>
      <c r="E11" s="45">
        <f>SUM(E12)</f>
        <v>0</v>
      </c>
      <c r="F11" s="54">
        <f t="shared" si="1"/>
        <v>0</v>
      </c>
    </row>
    <row r="12" spans="1:6" s="60" customFormat="1" ht="24.75" customHeight="1">
      <c r="A12" s="55" t="s">
        <v>50</v>
      </c>
      <c r="B12" s="56">
        <v>102510868</v>
      </c>
      <c r="C12" s="57">
        <f t="shared" si="0"/>
        <v>1.5</v>
      </c>
      <c r="D12" s="58" t="s">
        <v>51</v>
      </c>
      <c r="E12" s="56"/>
      <c r="F12" s="59">
        <f t="shared" si="1"/>
        <v>0</v>
      </c>
    </row>
    <row r="13" spans="1:6" s="60" customFormat="1" ht="24.75" customHeight="1">
      <c r="A13" s="55" t="s">
        <v>52</v>
      </c>
      <c r="B13" s="56"/>
      <c r="C13" s="57">
        <f t="shared" si="0"/>
        <v>0</v>
      </c>
      <c r="D13" s="61" t="s">
        <v>53</v>
      </c>
      <c r="E13" s="45">
        <f>SUM(E14)</f>
        <v>6825010086</v>
      </c>
      <c r="F13" s="54">
        <f t="shared" si="1"/>
        <v>99.74</v>
      </c>
    </row>
    <row r="14" spans="1:6" s="60" customFormat="1" ht="30.75" customHeight="1">
      <c r="A14" s="62" t="s">
        <v>54</v>
      </c>
      <c r="B14" s="45">
        <f>SUM(B15:B18)</f>
        <v>0</v>
      </c>
      <c r="C14" s="51">
        <f t="shared" si="0"/>
        <v>0</v>
      </c>
      <c r="D14" s="52" t="s">
        <v>55</v>
      </c>
      <c r="E14" s="45">
        <f>SUM(E15:E16)</f>
        <v>6825010086</v>
      </c>
      <c r="F14" s="54">
        <f t="shared" si="1"/>
        <v>99.74</v>
      </c>
    </row>
    <row r="15" spans="1:6" s="60" customFormat="1" ht="24.75" customHeight="1">
      <c r="A15" s="55" t="s">
        <v>56</v>
      </c>
      <c r="B15" s="56"/>
      <c r="C15" s="57">
        <f t="shared" si="0"/>
        <v>0</v>
      </c>
      <c r="D15" s="58" t="s">
        <v>57</v>
      </c>
      <c r="E15" s="56">
        <v>6825010086</v>
      </c>
      <c r="F15" s="59">
        <f t="shared" si="1"/>
        <v>99.74</v>
      </c>
    </row>
    <row r="16" spans="1:6" s="60" customFormat="1" ht="24.75" customHeight="1">
      <c r="A16" s="55" t="s">
        <v>58</v>
      </c>
      <c r="B16" s="56"/>
      <c r="C16" s="57">
        <f t="shared" si="0"/>
        <v>0</v>
      </c>
      <c r="D16" s="58" t="s">
        <v>59</v>
      </c>
      <c r="E16" s="56"/>
      <c r="F16" s="59">
        <f t="shared" si="1"/>
        <v>0</v>
      </c>
    </row>
    <row r="17" spans="1:6" s="60" customFormat="1" ht="24.75" customHeight="1">
      <c r="A17" s="55" t="s">
        <v>60</v>
      </c>
      <c r="B17" s="56"/>
      <c r="C17" s="57">
        <f t="shared" si="0"/>
        <v>0</v>
      </c>
      <c r="D17" s="63"/>
      <c r="E17" s="64"/>
      <c r="F17" s="54"/>
    </row>
    <row r="18" spans="1:6" s="60" customFormat="1" ht="24.75" customHeight="1">
      <c r="A18" s="55" t="s">
        <v>61</v>
      </c>
      <c r="B18" s="56"/>
      <c r="C18" s="57">
        <f t="shared" si="0"/>
        <v>0</v>
      </c>
      <c r="D18" s="63"/>
      <c r="E18" s="64"/>
      <c r="F18" s="54"/>
    </row>
    <row r="19" spans="1:6" s="60" customFormat="1" ht="24.75" customHeight="1">
      <c r="A19" s="50" t="s">
        <v>62</v>
      </c>
      <c r="B19" s="45">
        <f>SUM(B20:B21)</f>
        <v>72735</v>
      </c>
      <c r="C19" s="51">
        <f t="shared" si="0"/>
        <v>0</v>
      </c>
      <c r="D19" s="63"/>
      <c r="E19" s="64"/>
      <c r="F19" s="54"/>
    </row>
    <row r="20" spans="1:6" s="60" customFormat="1" ht="24.75" customHeight="1">
      <c r="A20" s="55" t="s">
        <v>63</v>
      </c>
      <c r="B20" s="56">
        <v>72735</v>
      </c>
      <c r="C20" s="57">
        <f t="shared" si="0"/>
        <v>0</v>
      </c>
      <c r="D20" s="65"/>
      <c r="E20" s="45"/>
      <c r="F20" s="54"/>
    </row>
    <row r="21" spans="1:6" s="60" customFormat="1" ht="24.75" customHeight="1">
      <c r="A21" s="55" t="s">
        <v>64</v>
      </c>
      <c r="B21" s="56">
        <v>0</v>
      </c>
      <c r="C21" s="57">
        <f t="shared" si="0"/>
        <v>0</v>
      </c>
      <c r="D21" s="65"/>
      <c r="E21" s="45"/>
      <c r="F21" s="54"/>
    </row>
    <row r="22" spans="1:6" s="60" customFormat="1" ht="14.25">
      <c r="A22" s="66"/>
      <c r="B22" s="64"/>
      <c r="C22" s="51"/>
      <c r="D22" s="63"/>
      <c r="E22" s="64"/>
      <c r="F22" s="54"/>
    </row>
    <row r="23" spans="1:6" s="60" customFormat="1" ht="14.25">
      <c r="A23" s="67"/>
      <c r="B23" s="64"/>
      <c r="C23" s="51"/>
      <c r="D23" s="63"/>
      <c r="E23" s="64"/>
      <c r="F23" s="54"/>
    </row>
    <row r="24" spans="1:6" s="60" customFormat="1" ht="14.25">
      <c r="A24" s="67"/>
      <c r="B24" s="64"/>
      <c r="C24" s="51"/>
      <c r="D24" s="65"/>
      <c r="E24" s="45"/>
      <c r="F24" s="54"/>
    </row>
    <row r="25" spans="1:6" s="60" customFormat="1" ht="14.25">
      <c r="A25" s="67"/>
      <c r="B25" s="64"/>
      <c r="C25" s="51"/>
      <c r="D25" s="65"/>
      <c r="E25" s="45"/>
      <c r="F25" s="54"/>
    </row>
    <row r="26" spans="1:6" s="60" customFormat="1" ht="14.25">
      <c r="A26" s="67"/>
      <c r="B26" s="64"/>
      <c r="C26" s="51"/>
      <c r="D26" s="65"/>
      <c r="E26" s="45"/>
      <c r="F26" s="54"/>
    </row>
    <row r="27" spans="1:6" s="60" customFormat="1" ht="14.25">
      <c r="A27" s="67"/>
      <c r="B27" s="64"/>
      <c r="C27" s="51"/>
      <c r="D27" s="65"/>
      <c r="E27" s="45"/>
      <c r="F27" s="54"/>
    </row>
    <row r="28" spans="1:6" s="60" customFormat="1" ht="14.25">
      <c r="A28" s="67"/>
      <c r="B28" s="64"/>
      <c r="C28" s="51"/>
      <c r="D28" s="63"/>
      <c r="E28" s="64"/>
      <c r="F28" s="54"/>
    </row>
    <row r="29" spans="1:6" s="60" customFormat="1" ht="14.25">
      <c r="A29" s="67"/>
      <c r="B29" s="64"/>
      <c r="C29" s="51"/>
      <c r="D29" s="63"/>
      <c r="E29" s="64"/>
      <c r="F29" s="54"/>
    </row>
    <row r="30" spans="1:6" s="60" customFormat="1" ht="14.25">
      <c r="A30" s="67"/>
      <c r="B30" s="64"/>
      <c r="C30" s="51"/>
      <c r="D30" s="63"/>
      <c r="E30" s="64"/>
      <c r="F30" s="54"/>
    </row>
    <row r="31" spans="1:6" s="60" customFormat="1" ht="12" customHeight="1">
      <c r="A31" s="67"/>
      <c r="B31" s="64"/>
      <c r="C31" s="51"/>
      <c r="D31" s="63"/>
      <c r="E31" s="64"/>
      <c r="F31" s="54"/>
    </row>
    <row r="32" spans="1:6" s="60" customFormat="1" ht="12" customHeight="1">
      <c r="A32" s="68"/>
      <c r="B32" s="45"/>
      <c r="C32" s="51"/>
      <c r="D32" s="63"/>
      <c r="E32" s="64"/>
      <c r="F32" s="54"/>
    </row>
    <row r="33" spans="1:6" s="60" customFormat="1" ht="12" customHeight="1">
      <c r="A33" s="67"/>
      <c r="B33" s="64"/>
      <c r="C33" s="51"/>
      <c r="D33" s="63"/>
      <c r="E33" s="64"/>
      <c r="F33" s="54"/>
    </row>
    <row r="34" spans="1:6" s="60" customFormat="1" ht="12" customHeight="1">
      <c r="A34" s="67"/>
      <c r="B34" s="64"/>
      <c r="C34" s="51"/>
      <c r="D34" s="63"/>
      <c r="E34" s="64"/>
      <c r="F34" s="54"/>
    </row>
    <row r="35" spans="1:6" s="60" customFormat="1" ht="21.75" customHeight="1" thickBot="1">
      <c r="A35" s="69" t="s">
        <v>65</v>
      </c>
      <c r="B35" s="70">
        <f>B6</f>
        <v>6843131766</v>
      </c>
      <c r="C35" s="70">
        <f>IF(B$6&gt;0,(B35/B$6)*100,0)</f>
        <v>100</v>
      </c>
      <c r="D35" s="71" t="s">
        <v>65</v>
      </c>
      <c r="E35" s="72">
        <f>E6+E13</f>
        <v>6843131766</v>
      </c>
      <c r="F35" s="73">
        <f>IF(E$35&gt;0,(E35/E$35)*100,0)</f>
        <v>100</v>
      </c>
    </row>
    <row r="36" spans="1:4" s="60" customFormat="1" ht="19.5" customHeight="1">
      <c r="A36" s="87"/>
      <c r="B36" s="88"/>
      <c r="C36" s="89" t="s">
        <v>66</v>
      </c>
      <c r="D36" s="90"/>
    </row>
    <row r="37" s="60" customFormat="1" ht="14.25"/>
    <row r="38" s="60" customFormat="1" ht="14.25"/>
    <row r="39" s="60" customFormat="1" ht="14.25"/>
    <row r="40" s="60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2008-08-25T07:37:24Z</dcterms:created>
  <dcterms:modified xsi:type="dcterms:W3CDTF">2008-09-01T03:46:14Z</dcterms:modified>
  <cp:category/>
  <cp:version/>
  <cp:contentType/>
  <cp:contentStatus/>
</cp:coreProperties>
</file>