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<sst xmlns="http://schemas.openxmlformats.org/spreadsheetml/2006/main" count="124" uniqueCount="117">
  <si>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</si>
  <si>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科　　　　目</t>
  </si>
  <si>
    <t>％</t>
  </si>
  <si>
    <t>業務成本與費用</t>
  </si>
  <si>
    <t>業務外費用</t>
  </si>
  <si>
    <t>營建建設基金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</si>
  <si>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</si>
  <si>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</si>
  <si>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</si>
  <si>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</si>
  <si>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</si>
  <si>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</si>
  <si>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</si>
  <si>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</si>
  <si>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</si>
  <si>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</si>
  <si>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</si>
  <si>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</si>
  <si>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</si>
  <si>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</si>
  <si>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</si>
  <si>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</si>
  <si>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</si>
  <si>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</si>
  <si>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</si>
  <si>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</si>
  <si>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</si>
  <si>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</si>
  <si>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</si>
  <si>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</si>
  <si>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</si>
  <si>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</si>
  <si>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</si>
  <si>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</si>
  <si>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</si>
  <si>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</si>
  <si>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</si>
  <si>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</si>
  <si>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</si>
  <si>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</si>
  <si>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</si>
  <si>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</si>
  <si>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</si>
  <si>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</si>
  <si>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</si>
  <si>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t>營建建設基金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</si>
  <si>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</si>
  <si>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</si>
  <si>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</si>
  <si>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</si>
  <si>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</si>
  <si>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</si>
  <si>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</si>
  <si>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</si>
  <si>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</si>
  <si>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</si>
  <si>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</si>
  <si>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</si>
  <si>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</si>
  <si>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</si>
  <si>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</si>
  <si>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</si>
  <si>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</si>
  <si>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</si>
  <si>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</si>
  <si>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</si>
  <si>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</si>
  <si>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</si>
  <si>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</si>
  <si>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</si>
  <si>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</si>
  <si>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</si>
  <si>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</si>
  <si>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</si>
  <si>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</si>
  <si>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</si>
  <si>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</si>
  <si>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</si>
  <si>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</si>
  <si>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</si>
  <si>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</si>
  <si>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</si>
  <si>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</si>
  <si>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</si>
  <si>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</si>
  <si>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</si>
  <si>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</si>
  <si>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</si>
  <si>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</si>
  <si>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</si>
  <si>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</si>
  <si>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</si>
  <si>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</si>
  <si>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</si>
  <si>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</si>
  <si>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</si>
  <si>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</si>
  <si>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</si>
  <si>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</si>
  <si>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</si>
  <si>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</si>
  <si>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</si>
  <si>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</si>
  <si>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</si>
  <si>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</si>
  <si>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</si>
  <si>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</si>
  <si>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</si>
  <si>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</si>
  <si>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</si>
  <si>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</si>
  <si>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</si>
  <si>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</si>
  <si>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</si>
  <si>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</si>
  <si>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</si>
  <si>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62,347,248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</si>
</sst>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17" xfId="20" applyFont="1" applyBorder="1" applyAlignment="1" applyProtection="1">
      <alignment horizontal="center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44"/>
  <sheetViews>
    <sheetView tabSelected="1" workbookViewId="0" topLeftCell="A1">
      <selection activeCell="B8" sqref="B8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5</v>
      </c>
      <c r="B1" s="72"/>
      <c r="C1" s="72"/>
      <c r="D1" s="72"/>
      <c r="E1" s="72"/>
    </row>
    <row r="2" spans="1:5" s="1" customFormat="1" ht="27.75">
      <c r="A2" s="73" t="s">
        <v>6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4" t="s">
        <v>1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9526763138</v>
      </c>
      <c r="C7" s="7">
        <f>SUM(C8:C16)</f>
        <v>8693118000</v>
      </c>
      <c r="D7" s="8">
        <f aca="true" t="shared" si="0" ref="D7:D39">B7-C7</f>
        <v>833645138</v>
      </c>
      <c r="E7" s="9">
        <f aca="true" t="shared" si="1" ref="E7:E39">IF(C7=0,0,(D7/C7)*100)</f>
        <v>9.59</v>
      </c>
    </row>
    <row r="8" spans="1:5" s="15" customFormat="1" ht="14.25" customHeight="1">
      <c r="A8" s="11" t="s">
        <v>13</v>
      </c>
      <c r="B8" s="12">
        <v>0</v>
      </c>
      <c r="C8" s="12">
        <v>0</v>
      </c>
      <c r="D8" s="13">
        <f t="shared" si="0"/>
        <v>0</v>
      </c>
      <c r="E8" s="14">
        <f t="shared" si="1"/>
        <v>0</v>
      </c>
    </row>
    <row r="9" spans="1:5" s="15" customFormat="1" ht="14.25" customHeight="1">
      <c r="A9" s="11" t="s">
        <v>14</v>
      </c>
      <c r="B9" s="12">
        <v>3131393700</v>
      </c>
      <c r="C9" s="12">
        <v>2053051000</v>
      </c>
      <c r="D9" s="13">
        <f t="shared" si="0"/>
        <v>1078342700</v>
      </c>
      <c r="E9" s="14">
        <f t="shared" si="1"/>
        <v>52.52</v>
      </c>
    </row>
    <row r="10" spans="1:5" s="15" customFormat="1" ht="14.25" customHeight="1">
      <c r="A10" s="11" t="s">
        <v>15</v>
      </c>
      <c r="B10" s="12">
        <v>0</v>
      </c>
      <c r="C10" s="12">
        <v>0</v>
      </c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>
        <v>0</v>
      </c>
      <c r="C11" s="12">
        <v>0</v>
      </c>
      <c r="D11" s="13">
        <f t="shared" si="0"/>
        <v>0</v>
      </c>
      <c r="E11" s="14">
        <f t="shared" si="1"/>
        <v>0</v>
      </c>
    </row>
    <row r="12" spans="1:5" s="15" customFormat="1" ht="14.25" customHeight="1">
      <c r="A12" s="11" t="s">
        <v>17</v>
      </c>
      <c r="B12" s="12">
        <v>1570521498</v>
      </c>
      <c r="C12" s="12">
        <v>1390083000</v>
      </c>
      <c r="D12" s="13">
        <f t="shared" si="0"/>
        <v>180438498</v>
      </c>
      <c r="E12" s="14">
        <f t="shared" si="1"/>
        <v>12.98</v>
      </c>
    </row>
    <row r="13" spans="1:5" s="15" customFormat="1" ht="14.25" customHeight="1">
      <c r="A13" s="11" t="s">
        <v>18</v>
      </c>
      <c r="B13" s="12">
        <v>0</v>
      </c>
      <c r="C13" s="12">
        <v>0</v>
      </c>
      <c r="D13" s="13">
        <f t="shared" si="0"/>
        <v>0</v>
      </c>
      <c r="E13" s="14">
        <f t="shared" si="1"/>
        <v>0</v>
      </c>
    </row>
    <row r="14" spans="1:5" s="15" customFormat="1" ht="14.25" customHeight="1">
      <c r="A14" s="11" t="s">
        <v>19</v>
      </c>
      <c r="B14" s="12">
        <v>0</v>
      </c>
      <c r="C14" s="12">
        <v>0</v>
      </c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>
        <v>0</v>
      </c>
      <c r="C15" s="12">
        <v>0</v>
      </c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>
        <v>4824847940</v>
      </c>
      <c r="C16" s="12">
        <v>5249984000</v>
      </c>
      <c r="D16" s="13">
        <f t="shared" si="0"/>
        <v>-425136060</v>
      </c>
      <c r="E16" s="14">
        <f t="shared" si="1"/>
        <v>-8.1</v>
      </c>
    </row>
    <row r="17" spans="1:5" s="15" customFormat="1" ht="24.75" customHeight="1">
      <c r="A17" s="16" t="s">
        <v>3</v>
      </c>
      <c r="B17" s="7">
        <f>SUM(B18:B29)</f>
        <v>5170878738</v>
      </c>
      <c r="C17" s="7">
        <f>SUM(C18:C29)</f>
        <v>4687854000</v>
      </c>
      <c r="D17" s="8">
        <f t="shared" si="0"/>
        <v>483024738</v>
      </c>
      <c r="E17" s="9">
        <f t="shared" si="1"/>
        <v>10.3</v>
      </c>
    </row>
    <row r="18" spans="1:5" s="15" customFormat="1" ht="14.25" customHeight="1">
      <c r="A18" s="11" t="s">
        <v>22</v>
      </c>
      <c r="B18" s="12">
        <v>25412274</v>
      </c>
      <c r="C18" s="12">
        <v>41939000</v>
      </c>
      <c r="D18" s="13">
        <f t="shared" si="0"/>
        <v>-16526726</v>
      </c>
      <c r="E18" s="14">
        <f t="shared" si="1"/>
        <v>-39.41</v>
      </c>
    </row>
    <row r="19" spans="1:5" s="15" customFormat="1" ht="14.25" customHeight="1">
      <c r="A19" s="11" t="s">
        <v>23</v>
      </c>
      <c r="B19" s="12">
        <v>3185979384</v>
      </c>
      <c r="C19" s="12">
        <v>2151760000</v>
      </c>
      <c r="D19" s="13">
        <f t="shared" si="0"/>
        <v>1034219384</v>
      </c>
      <c r="E19" s="14">
        <f t="shared" si="1"/>
        <v>48.06</v>
      </c>
    </row>
    <row r="20" spans="1:5" s="15" customFormat="1" ht="14.25" customHeight="1">
      <c r="A20" s="11" t="s">
        <v>24</v>
      </c>
      <c r="B20" s="12">
        <v>0</v>
      </c>
      <c r="C20" s="12">
        <v>0</v>
      </c>
      <c r="D20" s="13">
        <f t="shared" si="0"/>
        <v>0</v>
      </c>
      <c r="E20" s="14">
        <f t="shared" si="1"/>
        <v>0</v>
      </c>
    </row>
    <row r="21" spans="1:5" s="15" customFormat="1" ht="14.25" customHeight="1">
      <c r="A21" s="11" t="s">
        <v>25</v>
      </c>
      <c r="B21" s="12">
        <v>0</v>
      </c>
      <c r="C21" s="12">
        <v>0</v>
      </c>
      <c r="D21" s="13">
        <f t="shared" si="0"/>
        <v>0</v>
      </c>
      <c r="E21" s="14">
        <f t="shared" si="1"/>
        <v>0</v>
      </c>
    </row>
    <row r="22" spans="1:5" s="15" customFormat="1" ht="14.25" customHeight="1">
      <c r="A22" s="11" t="s">
        <v>26</v>
      </c>
      <c r="B22" s="12">
        <v>915770867</v>
      </c>
      <c r="C22" s="12">
        <v>883666000</v>
      </c>
      <c r="D22" s="13">
        <f t="shared" si="0"/>
        <v>32104867</v>
      </c>
      <c r="E22" s="14">
        <f t="shared" si="1"/>
        <v>3.63</v>
      </c>
    </row>
    <row r="23" spans="1:5" s="15" customFormat="1" ht="14.25" customHeight="1">
      <c r="A23" s="11" t="s">
        <v>27</v>
      </c>
      <c r="B23" s="12">
        <v>0</v>
      </c>
      <c r="C23" s="12">
        <v>0</v>
      </c>
      <c r="D23" s="13">
        <f t="shared" si="0"/>
        <v>0</v>
      </c>
      <c r="E23" s="14">
        <f t="shared" si="1"/>
        <v>0</v>
      </c>
    </row>
    <row r="24" spans="1:5" s="15" customFormat="1" ht="14.25" customHeight="1">
      <c r="A24" s="11" t="s">
        <v>28</v>
      </c>
      <c r="B24" s="12">
        <v>0</v>
      </c>
      <c r="C24" s="12">
        <v>0</v>
      </c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>
        <v>0</v>
      </c>
      <c r="C25" s="12">
        <v>0</v>
      </c>
      <c r="D25" s="13">
        <f t="shared" si="0"/>
        <v>0</v>
      </c>
      <c r="E25" s="14">
        <f t="shared" si="1"/>
        <v>0</v>
      </c>
    </row>
    <row r="26" spans="1:5" s="15" customFormat="1" ht="14.25" customHeight="1">
      <c r="A26" s="11" t="s">
        <v>30</v>
      </c>
      <c r="B26" s="12">
        <v>11633364</v>
      </c>
      <c r="C26" s="12">
        <v>25489000</v>
      </c>
      <c r="D26" s="13">
        <f t="shared" si="0"/>
        <v>-13855636</v>
      </c>
      <c r="E26" s="14">
        <f t="shared" si="1"/>
        <v>-54.36</v>
      </c>
    </row>
    <row r="27" spans="1:5" s="15" customFormat="1" ht="14.25" customHeight="1">
      <c r="A27" s="11" t="s">
        <v>31</v>
      </c>
      <c r="B27" s="12">
        <v>4907575</v>
      </c>
      <c r="C27" s="12">
        <v>11240000</v>
      </c>
      <c r="D27" s="13">
        <f t="shared" si="0"/>
        <v>-6332425</v>
      </c>
      <c r="E27" s="14">
        <f t="shared" si="1"/>
        <v>-56.34</v>
      </c>
    </row>
    <row r="28" spans="1:5" s="15" customFormat="1" ht="14.25" customHeight="1">
      <c r="A28" s="11" t="s">
        <v>32</v>
      </c>
      <c r="B28" s="12">
        <v>0</v>
      </c>
      <c r="C28" s="12">
        <v>2600000</v>
      </c>
      <c r="D28" s="13">
        <f t="shared" si="0"/>
        <v>-2600000</v>
      </c>
      <c r="E28" s="14">
        <f t="shared" si="1"/>
        <v>-100</v>
      </c>
    </row>
    <row r="29" spans="1:5" s="15" customFormat="1" ht="14.25" customHeight="1">
      <c r="A29" s="11" t="s">
        <v>33</v>
      </c>
      <c r="B29" s="12">
        <v>1027175274</v>
      </c>
      <c r="C29" s="12">
        <v>1571160000</v>
      </c>
      <c r="D29" s="13">
        <f t="shared" si="0"/>
        <v>-543984726</v>
      </c>
      <c r="E29" s="14">
        <f t="shared" si="1"/>
        <v>-34.62</v>
      </c>
    </row>
    <row r="30" spans="1:5" s="15" customFormat="1" ht="24.75" customHeight="1">
      <c r="A30" s="16" t="s">
        <v>34</v>
      </c>
      <c r="B30" s="7">
        <f>B7-B17</f>
        <v>4355884400</v>
      </c>
      <c r="C30" s="7">
        <f>C7-C17</f>
        <v>4005264000</v>
      </c>
      <c r="D30" s="8">
        <f t="shared" si="0"/>
        <v>350620400</v>
      </c>
      <c r="E30" s="9">
        <f t="shared" si="1"/>
        <v>8.75</v>
      </c>
    </row>
    <row r="31" spans="1:5" s="15" customFormat="1" ht="21.75" customHeight="1">
      <c r="A31" s="16" t="s">
        <v>35</v>
      </c>
      <c r="B31" s="7">
        <f>SUM(B32:B33)</f>
        <v>558696773</v>
      </c>
      <c r="C31" s="7">
        <f>SUM(C32:C33)</f>
        <v>214172000</v>
      </c>
      <c r="D31" s="8">
        <f t="shared" si="0"/>
        <v>344524773</v>
      </c>
      <c r="E31" s="9">
        <f t="shared" si="1"/>
        <v>160.86</v>
      </c>
    </row>
    <row r="32" spans="1:5" s="15" customFormat="1" ht="14.25" customHeight="1">
      <c r="A32" s="11" t="s">
        <v>36</v>
      </c>
      <c r="B32" s="12">
        <v>169797654</v>
      </c>
      <c r="C32" s="12">
        <v>150199000</v>
      </c>
      <c r="D32" s="13">
        <f t="shared" si="0"/>
        <v>19598654</v>
      </c>
      <c r="E32" s="14">
        <f t="shared" si="1"/>
        <v>13.05</v>
      </c>
    </row>
    <row r="33" spans="1:5" s="15" customFormat="1" ht="14.25" customHeight="1">
      <c r="A33" s="11" t="s">
        <v>37</v>
      </c>
      <c r="B33" s="12">
        <v>388899119</v>
      </c>
      <c r="C33" s="12">
        <v>63973000</v>
      </c>
      <c r="D33" s="13">
        <f t="shared" si="0"/>
        <v>324926119</v>
      </c>
      <c r="E33" s="14">
        <f t="shared" si="1"/>
        <v>507.91</v>
      </c>
    </row>
    <row r="34" spans="1:5" s="15" customFormat="1" ht="24.75" customHeight="1">
      <c r="A34" s="16" t="s">
        <v>4</v>
      </c>
      <c r="B34" s="7">
        <f>SUM(B35:B36)</f>
        <v>117398244</v>
      </c>
      <c r="C34" s="7">
        <f>SUM(C35:C36)</f>
        <v>91212000</v>
      </c>
      <c r="D34" s="8">
        <f t="shared" si="0"/>
        <v>26186244</v>
      </c>
      <c r="E34" s="9">
        <f t="shared" si="1"/>
        <v>28.71</v>
      </c>
    </row>
    <row r="35" spans="1:5" s="15" customFormat="1" ht="14.25" customHeight="1">
      <c r="A35" s="11" t="s">
        <v>38</v>
      </c>
      <c r="B35" s="12">
        <v>37250875</v>
      </c>
      <c r="C35" s="12">
        <v>39662000</v>
      </c>
      <c r="D35" s="13">
        <f t="shared" si="0"/>
        <v>-2411125</v>
      </c>
      <c r="E35" s="14">
        <f t="shared" si="1"/>
        <v>-6.08</v>
      </c>
    </row>
    <row r="36" spans="1:5" s="15" customFormat="1" ht="14.25" customHeight="1">
      <c r="A36" s="11" t="s">
        <v>39</v>
      </c>
      <c r="B36" s="12">
        <v>80147369</v>
      </c>
      <c r="C36" s="12">
        <v>51550000</v>
      </c>
      <c r="D36" s="13">
        <f t="shared" si="0"/>
        <v>28597369</v>
      </c>
      <c r="E36" s="14">
        <f t="shared" si="1"/>
        <v>55.48</v>
      </c>
    </row>
    <row r="37" spans="1:5" s="15" customFormat="1" ht="24.75" customHeight="1">
      <c r="A37" s="16" t="s">
        <v>40</v>
      </c>
      <c r="B37" s="7">
        <f>B31-B34</f>
        <v>441298529</v>
      </c>
      <c r="C37" s="7">
        <f>C31-C34</f>
        <v>122960000</v>
      </c>
      <c r="D37" s="8">
        <f t="shared" si="0"/>
        <v>318338529</v>
      </c>
      <c r="E37" s="9">
        <f t="shared" si="1"/>
        <v>258.9</v>
      </c>
    </row>
    <row r="38" spans="1:5" s="15" customFormat="1" ht="21.75" customHeight="1">
      <c r="A38" s="16" t="s">
        <v>41</v>
      </c>
      <c r="B38" s="17">
        <v>0</v>
      </c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>
        <v>0</v>
      </c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4797182929</v>
      </c>
      <c r="C44" s="21">
        <f>C30+C37+C38+C39</f>
        <v>4128224000</v>
      </c>
      <c r="D44" s="22">
        <f>B44-C44</f>
        <v>668958929</v>
      </c>
      <c r="E44" s="23">
        <f>IF(C44=0,0,(D44/C44)*100)</f>
        <v>16.2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76"/>
  <sheetViews>
    <sheetView workbookViewId="0" topLeftCell="A1">
      <pane xSplit="1" ySplit="5" topLeftCell="B6" activePane="bottomRight" state="frozen"/>
      <selection pane="topLeft" activeCell="A1" sqref="A1:IV4"/>
      <selection pane="topRight" activeCell="A1" sqref="A1:IV4"/>
      <selection pane="bottomLeft" activeCell="A1" sqref="A1:IV4"/>
      <selection pane="bottomRight" activeCell="B10" sqref="B10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7" t="s">
        <v>45</v>
      </c>
      <c r="B1" s="78"/>
      <c r="C1" s="78"/>
      <c r="D1" s="78"/>
      <c r="E1" s="78"/>
      <c r="F1" s="78"/>
    </row>
    <row r="2" spans="1:6" ht="27" customHeight="1">
      <c r="A2" s="79" t="s">
        <v>46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48</v>
      </c>
      <c r="B6" s="34">
        <f>SUM(B7,B14,B21,B31,B35,B37,B39)</f>
        <v>186244601093.88</v>
      </c>
      <c r="C6" s="34">
        <f>ROUND(IF(B$6&gt;0,(B6/B$6)*100,0),2)</f>
        <v>100</v>
      </c>
      <c r="D6" s="35" t="s">
        <v>49</v>
      </c>
      <c r="E6" s="34">
        <f>SUM(E7,E13,E17,E21)</f>
        <v>36957792278</v>
      </c>
      <c r="F6" s="36">
        <f aca="true" t="shared" si="0" ref="F6:F11">ROUND(IF(E$47&gt;0,(E6/E$47)*100,0),2)</f>
        <v>19.84</v>
      </c>
    </row>
    <row r="7" spans="1:6" s="37" customFormat="1" ht="15" customHeight="1">
      <c r="A7" s="38" t="s">
        <v>50</v>
      </c>
      <c r="B7" s="39">
        <f>SUM(B8:B13)</f>
        <v>47911815085.88</v>
      </c>
      <c r="C7" s="39">
        <f>ROUND(IF(B$6&gt;0,(B7/B$6)*100,0),2)</f>
        <v>25.73</v>
      </c>
      <c r="D7" s="40" t="s">
        <v>51</v>
      </c>
      <c r="E7" s="39">
        <f>SUM(E8:E11)</f>
        <v>1887598638</v>
      </c>
      <c r="F7" s="41">
        <f t="shared" si="0"/>
        <v>1.01</v>
      </c>
    </row>
    <row r="8" spans="1:6" s="47" customFormat="1" ht="15" customHeight="1">
      <c r="A8" s="42" t="s">
        <v>52</v>
      </c>
      <c r="B8" s="43">
        <v>8127295789.88</v>
      </c>
      <c r="C8" s="44">
        <f>IF(B$6=0,0,(B8/B$6)*100)</f>
        <v>4.36</v>
      </c>
      <c r="D8" s="45" t="s">
        <v>53</v>
      </c>
      <c r="E8" s="43">
        <v>0</v>
      </c>
      <c r="F8" s="46">
        <f t="shared" si="0"/>
        <v>0</v>
      </c>
    </row>
    <row r="9" spans="1:6" s="47" customFormat="1" ht="15" customHeight="1">
      <c r="A9" s="42" t="s">
        <v>54</v>
      </c>
      <c r="B9" s="43">
        <v>0</v>
      </c>
      <c r="C9" s="44">
        <f aca="true" t="shared" si="1" ref="C9:C14">ROUND(IF(B$6&gt;0,(B9/B$6)*100,0),2)</f>
        <v>0</v>
      </c>
      <c r="D9" s="45" t="s">
        <v>55</v>
      </c>
      <c r="E9" s="43">
        <v>1887598638</v>
      </c>
      <c r="F9" s="46">
        <f t="shared" si="0"/>
        <v>1.01</v>
      </c>
    </row>
    <row r="10" spans="1:6" s="47" customFormat="1" ht="15" customHeight="1">
      <c r="A10" s="48" t="s">
        <v>56</v>
      </c>
      <c r="B10" s="43">
        <v>10238089869</v>
      </c>
      <c r="C10" s="44">
        <f t="shared" si="1"/>
        <v>5.5</v>
      </c>
      <c r="D10" s="45" t="s">
        <v>57</v>
      </c>
      <c r="E10" s="43">
        <v>0</v>
      </c>
      <c r="F10" s="46">
        <f t="shared" si="0"/>
        <v>0</v>
      </c>
    </row>
    <row r="11" spans="1:6" s="47" customFormat="1" ht="15" customHeight="1">
      <c r="A11" s="48" t="s">
        <v>58</v>
      </c>
      <c r="B11" s="43">
        <v>23141218484</v>
      </c>
      <c r="C11" s="44">
        <f t="shared" si="1"/>
        <v>12.43</v>
      </c>
      <c r="D11" s="45" t="s">
        <v>59</v>
      </c>
      <c r="E11" s="43">
        <v>0</v>
      </c>
      <c r="F11" s="46">
        <f t="shared" si="0"/>
        <v>0</v>
      </c>
    </row>
    <row r="12" spans="1:6" s="47" customFormat="1" ht="15" customHeight="1">
      <c r="A12" s="48" t="s">
        <v>60</v>
      </c>
      <c r="B12" s="43">
        <v>2147479435</v>
      </c>
      <c r="C12" s="44">
        <f t="shared" si="1"/>
        <v>1.15</v>
      </c>
      <c r="D12" s="49"/>
      <c r="E12" s="44"/>
      <c r="F12" s="46"/>
    </row>
    <row r="13" spans="1:6" s="47" customFormat="1" ht="15" customHeight="1">
      <c r="A13" s="48" t="s">
        <v>61</v>
      </c>
      <c r="B13" s="43">
        <v>4257731508</v>
      </c>
      <c r="C13" s="44">
        <f t="shared" si="1"/>
        <v>2.29</v>
      </c>
      <c r="D13" s="40" t="s">
        <v>62</v>
      </c>
      <c r="E13" s="39">
        <f>SUM(E14:E15)</f>
        <v>33377742324</v>
      </c>
      <c r="F13" s="41">
        <f>ROUND(IF(E$47&gt;0,(E13/E$47)*100,0),2)</f>
        <v>17.92</v>
      </c>
    </row>
    <row r="14" spans="1:6" s="47" customFormat="1" ht="15" customHeight="1">
      <c r="A14" s="50" t="s">
        <v>63</v>
      </c>
      <c r="B14" s="39">
        <f>SUM(B16:B20)</f>
        <v>117637958544</v>
      </c>
      <c r="C14" s="39">
        <f t="shared" si="1"/>
        <v>63.16</v>
      </c>
      <c r="D14" s="45" t="s">
        <v>64</v>
      </c>
      <c r="E14" s="43">
        <v>33377742324</v>
      </c>
      <c r="F14" s="46">
        <f>ROUND(IF(E$47&gt;0,(E14/E$47)*100,0),2)</f>
        <v>17.92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>
        <v>0</v>
      </c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>
        <v>3659772784</v>
      </c>
      <c r="C16" s="44">
        <f aca="true" t="shared" si="2" ref="C16:C43">ROUND(IF(B$6&gt;0,(B16/B$6)*100,0),2)</f>
        <v>1.97</v>
      </c>
      <c r="D16" s="49"/>
      <c r="E16" s="44"/>
      <c r="F16" s="46"/>
    </row>
    <row r="17" spans="1:6" s="47" customFormat="1" ht="15" customHeight="1">
      <c r="A17" s="48" t="s">
        <v>68</v>
      </c>
      <c r="B17" s="43">
        <v>0</v>
      </c>
      <c r="C17" s="44">
        <f t="shared" si="2"/>
        <v>0</v>
      </c>
      <c r="D17" s="40" t="s">
        <v>69</v>
      </c>
      <c r="E17" s="39">
        <f>SUM(E18:E19)</f>
        <v>1692451316</v>
      </c>
      <c r="F17" s="41">
        <f>ROUND(IF(E$47&gt;0,(E17/E$47)*100,0),2)</f>
        <v>0.91</v>
      </c>
    </row>
    <row r="18" spans="1:6" s="47" customFormat="1" ht="15" customHeight="1">
      <c r="A18" s="48" t="s">
        <v>70</v>
      </c>
      <c r="B18" s="43">
        <v>107384231537</v>
      </c>
      <c r="C18" s="44">
        <f t="shared" si="2"/>
        <v>57.66</v>
      </c>
      <c r="D18" s="45" t="s">
        <v>71</v>
      </c>
      <c r="E18" s="43">
        <v>0</v>
      </c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>
        <v>6591852995</v>
      </c>
      <c r="C19" s="44">
        <f t="shared" si="2"/>
        <v>3.54</v>
      </c>
      <c r="D19" s="45" t="s">
        <v>73</v>
      </c>
      <c r="E19" s="43">
        <v>1692451316</v>
      </c>
      <c r="F19" s="46">
        <f>ROUND(IF(E$47&gt;0,(E19/E$47)*100,0),2)</f>
        <v>0.91</v>
      </c>
    </row>
    <row r="20" spans="1:6" s="47" customFormat="1" ht="15" customHeight="1">
      <c r="A20" s="48" t="s">
        <v>74</v>
      </c>
      <c r="B20" s="43">
        <v>2101228</v>
      </c>
      <c r="C20" s="44">
        <f t="shared" si="2"/>
        <v>0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6099993677</v>
      </c>
      <c r="C21" s="39">
        <f t="shared" si="2"/>
        <v>3.28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>
        <v>6099550734</v>
      </c>
      <c r="C22" s="44">
        <f t="shared" si="2"/>
        <v>3.28</v>
      </c>
      <c r="D22" s="45" t="s">
        <v>78</v>
      </c>
      <c r="E22" s="43">
        <v>0</v>
      </c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0</v>
      </c>
      <c r="C23" s="44">
        <f t="shared" si="2"/>
        <v>0</v>
      </c>
      <c r="D23" s="49"/>
      <c r="E23" s="44"/>
      <c r="F23" s="46"/>
    </row>
    <row r="24" spans="1:6" s="47" customFormat="1" ht="15" customHeight="1">
      <c r="A24" s="48" t="s">
        <v>80</v>
      </c>
      <c r="B24" s="43">
        <v>0</v>
      </c>
      <c r="C24" s="44">
        <f t="shared" si="2"/>
        <v>0</v>
      </c>
      <c r="D24" s="40"/>
      <c r="E24" s="44"/>
      <c r="F24" s="41"/>
    </row>
    <row r="25" spans="1:6" s="47" customFormat="1" ht="15" customHeight="1">
      <c r="A25" s="48" t="s">
        <v>81</v>
      </c>
      <c r="B25" s="43">
        <v>326345</v>
      </c>
      <c r="C25" s="44">
        <f t="shared" si="2"/>
        <v>0</v>
      </c>
      <c r="D25" s="49"/>
      <c r="E25" s="44"/>
      <c r="F25" s="46"/>
    </row>
    <row r="26" spans="1:6" s="47" customFormat="1" ht="15" customHeight="1">
      <c r="A26" s="48" t="s">
        <v>82</v>
      </c>
      <c r="B26" s="43">
        <v>25598</v>
      </c>
      <c r="C26" s="44">
        <f t="shared" si="2"/>
        <v>0</v>
      </c>
      <c r="D26" s="52" t="s">
        <v>83</v>
      </c>
      <c r="E26" s="39">
        <f>E27+E30+E34+E38</f>
        <v>149286808815.88</v>
      </c>
      <c r="F26" s="41">
        <f>ROUND(IF(E$47&gt;0,(E26/E$47)*100,0),2)</f>
        <v>80.16</v>
      </c>
    </row>
    <row r="27" spans="1:6" s="47" customFormat="1" ht="15" customHeight="1">
      <c r="A27" s="48" t="s">
        <v>84</v>
      </c>
      <c r="B27" s="43">
        <v>91000</v>
      </c>
      <c r="C27" s="44">
        <f t="shared" si="2"/>
        <v>0</v>
      </c>
      <c r="D27" s="40" t="s">
        <v>85</v>
      </c>
      <c r="E27" s="53">
        <f>SUM(E28)</f>
        <v>130252698133.04</v>
      </c>
      <c r="F27" s="41">
        <f>ROUND(IF(E$47&gt;0,(E27/E$47)*100,0),2)</f>
        <v>69.94</v>
      </c>
    </row>
    <row r="28" spans="1:6" s="47" customFormat="1" ht="15" customHeight="1">
      <c r="A28" s="48" t="s">
        <v>86</v>
      </c>
      <c r="B28" s="43">
        <v>0</v>
      </c>
      <c r="C28" s="44">
        <f t="shared" si="2"/>
        <v>0</v>
      </c>
      <c r="D28" s="45" t="s">
        <v>87</v>
      </c>
      <c r="E28" s="43">
        <v>130252698133.04</v>
      </c>
      <c r="F28" s="46">
        <f>ROUND(IF(E$47&gt;0,(E28/E$47)*100,0),2)</f>
        <v>69.94</v>
      </c>
    </row>
    <row r="29" spans="1:6" s="47" customFormat="1" ht="15" customHeight="1">
      <c r="A29" s="48" t="s">
        <v>88</v>
      </c>
      <c r="B29" s="43">
        <v>0</v>
      </c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0</v>
      </c>
      <c r="C30" s="44">
        <f t="shared" si="2"/>
        <v>0</v>
      </c>
      <c r="D30" s="40" t="s">
        <v>90</v>
      </c>
      <c r="E30" s="39">
        <f>SUM(E31:E32)</f>
        <v>6306000621.84</v>
      </c>
      <c r="F30" s="41">
        <f>ROUND(IF(E$47&gt;0,(E30/E$47)*100,0),2)</f>
        <v>3.39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6099550734</v>
      </c>
      <c r="F31" s="46">
        <f>ROUND(IF(E$47&gt;0,(E31/E$47)*100,0),2)</f>
        <v>3.28</v>
      </c>
    </row>
    <row r="32" spans="1:6" s="47" customFormat="1" ht="15" customHeight="1">
      <c r="A32" s="48" t="s">
        <v>93</v>
      </c>
      <c r="B32" s="43">
        <v>0</v>
      </c>
      <c r="C32" s="44">
        <f t="shared" si="2"/>
        <v>0</v>
      </c>
      <c r="D32" s="45" t="s">
        <v>94</v>
      </c>
      <c r="E32" s="43">
        <v>206449887.84</v>
      </c>
      <c r="F32" s="46">
        <f>ROUND(IF(E$47&gt;0,(E32/E$47)*100,0),2)</f>
        <v>0.11</v>
      </c>
    </row>
    <row r="33" spans="1:6" s="47" customFormat="1" ht="15" customHeight="1">
      <c r="A33" s="48" t="s">
        <v>95</v>
      </c>
      <c r="B33" s="43">
        <v>0</v>
      </c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>
        <v>0</v>
      </c>
      <c r="C34" s="44">
        <f t="shared" si="2"/>
        <v>0</v>
      </c>
      <c r="D34" s="40" t="s">
        <v>97</v>
      </c>
      <c r="E34" s="39">
        <f>SUM(E35:E36)</f>
        <v>12728110061</v>
      </c>
      <c r="F34" s="41">
        <f>ROUND(IF(E$47&gt;0,(E34/E$47)*100,0),2)</f>
        <v>6.83</v>
      </c>
    </row>
    <row r="35" spans="1:6" s="47" customFormat="1" ht="15" customHeight="1">
      <c r="A35" s="50" t="s">
        <v>98</v>
      </c>
      <c r="B35" s="39">
        <f>SUM(B36)</f>
        <v>0</v>
      </c>
      <c r="C35" s="39">
        <f t="shared" si="2"/>
        <v>0</v>
      </c>
      <c r="D35" s="45" t="s">
        <v>99</v>
      </c>
      <c r="E35" s="43">
        <v>12741435532</v>
      </c>
      <c r="F35" s="46">
        <f>ROUND(IF(E$47&gt;0,(E35/E$47)*100,0),2)</f>
        <v>6.84</v>
      </c>
    </row>
    <row r="36" spans="1:6" s="47" customFormat="1" ht="15" customHeight="1">
      <c r="A36" s="48" t="s">
        <v>100</v>
      </c>
      <c r="B36" s="43">
        <v>0</v>
      </c>
      <c r="C36" s="44">
        <f t="shared" si="2"/>
        <v>0</v>
      </c>
      <c r="D36" s="45" t="s">
        <v>101</v>
      </c>
      <c r="E36" s="43">
        <v>-13325471</v>
      </c>
      <c r="F36" s="46">
        <f>ROUND(IF(E$47&gt;0,(E36/E$47)*100,0),2)</f>
        <v>-0.01</v>
      </c>
    </row>
    <row r="37" spans="1:6" s="47" customFormat="1" ht="15" customHeight="1">
      <c r="A37" s="50" t="s">
        <v>102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>
        <v>0</v>
      </c>
      <c r="C38" s="44">
        <f t="shared" si="2"/>
        <v>0</v>
      </c>
      <c r="D38" s="40" t="s">
        <v>104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105</v>
      </c>
      <c r="B39" s="39">
        <f>SUM(B40:B43)</f>
        <v>14594833787</v>
      </c>
      <c r="C39" s="39">
        <f t="shared" si="2"/>
        <v>7.84</v>
      </c>
      <c r="D39" s="45" t="s">
        <v>106</v>
      </c>
      <c r="E39" s="43">
        <v>0</v>
      </c>
      <c r="F39" s="46">
        <f t="shared" si="3"/>
        <v>0</v>
      </c>
    </row>
    <row r="40" spans="1:6" s="47" customFormat="1" ht="15" customHeight="1">
      <c r="A40" s="48" t="s">
        <v>107</v>
      </c>
      <c r="B40" s="43">
        <v>1995054640</v>
      </c>
      <c r="C40" s="44">
        <f t="shared" si="2"/>
        <v>1.07</v>
      </c>
      <c r="D40" s="45" t="s">
        <v>108</v>
      </c>
      <c r="E40" s="43">
        <v>0</v>
      </c>
      <c r="F40" s="46">
        <f t="shared" si="3"/>
        <v>0</v>
      </c>
    </row>
    <row r="41" spans="1:6" s="47" customFormat="1" ht="15" customHeight="1">
      <c r="A41" s="48" t="s">
        <v>109</v>
      </c>
      <c r="B41" s="43">
        <v>12599779147</v>
      </c>
      <c r="C41" s="44">
        <f t="shared" si="2"/>
        <v>6.77</v>
      </c>
      <c r="D41" s="45" t="s">
        <v>110</v>
      </c>
      <c r="E41" s="43">
        <v>0</v>
      </c>
      <c r="F41" s="46">
        <f t="shared" si="3"/>
        <v>0</v>
      </c>
    </row>
    <row r="42" spans="1:6" s="47" customFormat="1" ht="15" customHeight="1">
      <c r="A42" s="48" t="s">
        <v>111</v>
      </c>
      <c r="B42" s="43">
        <v>0</v>
      </c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>
        <v>0</v>
      </c>
      <c r="C43" s="44">
        <f t="shared" si="2"/>
        <v>0</v>
      </c>
      <c r="D43" s="45" t="s">
        <v>114</v>
      </c>
      <c r="E43" s="43">
        <v>0</v>
      </c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186244601093.88</v>
      </c>
      <c r="C47" s="59">
        <f>IF(B$6&gt;0,(B47/B$6)*100,0)</f>
        <v>100</v>
      </c>
      <c r="D47" s="58" t="s">
        <v>115</v>
      </c>
      <c r="E47" s="59">
        <f>E6+E26</f>
        <v>186244601093.88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2008-08-25T07:25:10Z</dcterms:created>
  <dcterms:modified xsi:type="dcterms:W3CDTF">2008-09-01T03:28:01Z</dcterms:modified>
  <cp:category/>
  <cp:version/>
  <cp:contentType/>
  <cp:contentStatus/>
</cp:coreProperties>
</file>