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1376" windowHeight="6552" firstSheet="1" activeTab="3"/>
  </bookViews>
  <sheets>
    <sheet name="收支餘絀綜計表" sheetId="1" r:id="rId1"/>
    <sheet name="餘絀撥補綜計表" sheetId="2" r:id="rId2"/>
    <sheet name="現金流量綜計表" sheetId="3" r:id="rId3"/>
    <sheet name="平衡綜計表" sheetId="4" r:id="rId4"/>
    <sheet name="空白" sheetId="5" r:id="rId5"/>
  </sheets>
  <externalReferences>
    <externalReference r:id="rId8"/>
    <externalReference r:id="rId9"/>
    <externalReference r:id="rId10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'[1]MONTH1-1'!#REF!</definedName>
    <definedName name="CL">#REF!</definedName>
    <definedName name="FUNCTION">#REF!</definedName>
    <definedName name="HH">#REF!</definedName>
    <definedName name="INPUT">#REF!</definedName>
    <definedName name="_xlnm.Print_Area" localSheetId="2">'現金流量綜計表'!$A$1:$H$51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<sst xmlns="http://schemas.openxmlformats.org/spreadsheetml/2006/main" count="345" uniqueCount="248">
  <si>
    <t>中華民國</t>
  </si>
  <si>
    <t>單位:新臺幣元</t>
  </si>
  <si>
    <t>預    算    數</t>
  </si>
  <si>
    <t>％</t>
  </si>
  <si>
    <t>原  列  決  算  數</t>
  </si>
  <si>
    <t>決  算  核  定  數</t>
  </si>
  <si>
    <t>預算數與決算核定數
比較增 (+) 減 (-)</t>
  </si>
  <si>
    <t>業　　 務　　 收　　 入</t>
  </si>
  <si>
    <t>勞務收入</t>
  </si>
  <si>
    <t>銷貨收入</t>
  </si>
  <si>
    <t>教學收入</t>
  </si>
  <si>
    <t>租金及權利金收入</t>
  </si>
  <si>
    <t>投融資業務收入</t>
  </si>
  <si>
    <t>醫療收入</t>
  </si>
  <si>
    <t>徵收收入</t>
  </si>
  <si>
    <t>其他業務收入</t>
  </si>
  <si>
    <t>勞務成本</t>
  </si>
  <si>
    <t>銷貨成本</t>
  </si>
  <si>
    <t>教學成本</t>
  </si>
  <si>
    <t>出租資產成本</t>
  </si>
  <si>
    <t>投融資業務成本</t>
  </si>
  <si>
    <t>醫療成本</t>
  </si>
  <si>
    <t>其他業務成本</t>
  </si>
  <si>
    <t>行銷及業務費用</t>
  </si>
  <si>
    <t>管理及總務費用</t>
  </si>
  <si>
    <t>研究發展及訓練費用</t>
  </si>
  <si>
    <t>其他業務費用</t>
  </si>
  <si>
    <t>業　務　賸　餘 (短 絀-)</t>
  </si>
  <si>
    <t>財務收入</t>
  </si>
  <si>
    <t>其他業務外收入</t>
  </si>
  <si>
    <t>財務費用</t>
  </si>
  <si>
    <t>其他業務外費用</t>
  </si>
  <si>
    <t>業 務 外 賸 餘 (短 絀 -)</t>
  </si>
  <si>
    <t>非 常 賸 餘 (短 絀 -)</t>
  </si>
  <si>
    <t>本 期 賸 餘 (短 絀 -)</t>
  </si>
  <si>
    <r>
      <t xml:space="preserve"> </t>
    </r>
    <r>
      <rPr>
        <b/>
        <sz val="20"/>
        <rFont val="華康粗明體"/>
        <family val="3"/>
      </rPr>
      <t>科學工業園區管理局作業</t>
    </r>
  </si>
  <si>
    <t>基金收支餘絀決算表</t>
  </si>
  <si>
    <r>
      <t xml:space="preserve"> 97</t>
    </r>
    <r>
      <rPr>
        <b/>
        <sz val="14"/>
        <rFont val="華康粗明體"/>
        <family val="3"/>
      </rPr>
      <t>年度</t>
    </r>
  </si>
  <si>
    <t>科                 目</t>
  </si>
  <si>
    <t>修     正     數</t>
  </si>
  <si>
    <t>保險收入</t>
  </si>
  <si>
    <r>
      <t>業</t>
    </r>
    <r>
      <rPr>
        <b/>
        <sz val="8"/>
        <rFont val="華康粗明體"/>
        <family val="3"/>
      </rPr>
      <t xml:space="preserve">  </t>
    </r>
    <r>
      <rPr>
        <b/>
        <sz val="11"/>
        <rFont val="華康粗明體"/>
        <family val="3"/>
      </rPr>
      <t>務</t>
    </r>
    <r>
      <rPr>
        <b/>
        <sz val="8"/>
        <rFont val="華康粗明體"/>
        <family val="3"/>
      </rPr>
      <t xml:space="preserve">  </t>
    </r>
    <r>
      <rPr>
        <b/>
        <sz val="11"/>
        <rFont val="華康粗明體"/>
        <family val="3"/>
      </rPr>
      <t>成</t>
    </r>
    <r>
      <rPr>
        <b/>
        <sz val="8"/>
        <rFont val="華康粗明體"/>
        <family val="3"/>
      </rPr>
      <t xml:space="preserve">  </t>
    </r>
    <r>
      <rPr>
        <b/>
        <sz val="11"/>
        <rFont val="華康粗明體"/>
        <family val="3"/>
      </rPr>
      <t>本</t>
    </r>
    <r>
      <rPr>
        <b/>
        <sz val="8"/>
        <rFont val="華康粗明體"/>
        <family val="3"/>
      </rPr>
      <t xml:space="preserve">  </t>
    </r>
    <r>
      <rPr>
        <b/>
        <sz val="11"/>
        <rFont val="華康粗明體"/>
        <family val="3"/>
      </rPr>
      <t>與</t>
    </r>
    <r>
      <rPr>
        <b/>
        <sz val="8"/>
        <rFont val="華康粗明體"/>
        <family val="3"/>
      </rPr>
      <t xml:space="preserve">  </t>
    </r>
    <r>
      <rPr>
        <b/>
        <sz val="11"/>
        <rFont val="華康粗明體"/>
        <family val="3"/>
      </rPr>
      <t>費</t>
    </r>
    <r>
      <rPr>
        <b/>
        <sz val="8"/>
        <rFont val="華康粗明體"/>
        <family val="3"/>
      </rPr>
      <t xml:space="preserve">  </t>
    </r>
    <r>
      <rPr>
        <b/>
        <sz val="11"/>
        <rFont val="華康粗明體"/>
        <family val="3"/>
      </rPr>
      <t>用</t>
    </r>
  </si>
  <si>
    <t>保險成本</t>
  </si>
  <si>
    <r>
      <t>業　</t>
    </r>
    <r>
      <rPr>
        <b/>
        <sz val="7"/>
        <rFont val="華康粗明體"/>
        <family val="3"/>
      </rPr>
      <t>　</t>
    </r>
    <r>
      <rPr>
        <b/>
        <sz val="11"/>
        <rFont val="華康粗明體"/>
        <family val="3"/>
      </rPr>
      <t>務　</t>
    </r>
    <r>
      <rPr>
        <b/>
        <sz val="7"/>
        <rFont val="華康粗明體"/>
        <family val="3"/>
      </rPr>
      <t>　</t>
    </r>
    <r>
      <rPr>
        <b/>
        <sz val="11"/>
        <rFont val="華康粗明體"/>
        <family val="3"/>
      </rPr>
      <t>外　</t>
    </r>
    <r>
      <rPr>
        <b/>
        <sz val="6"/>
        <rFont val="華康粗明體"/>
        <family val="3"/>
      </rPr>
      <t>　</t>
    </r>
    <r>
      <rPr>
        <b/>
        <sz val="11"/>
        <rFont val="華康粗明體"/>
        <family val="3"/>
      </rPr>
      <t>收　</t>
    </r>
    <r>
      <rPr>
        <b/>
        <sz val="6"/>
        <rFont val="華康粗明體"/>
        <family val="3"/>
      </rPr>
      <t>　</t>
    </r>
    <r>
      <rPr>
        <b/>
        <sz val="11"/>
        <rFont val="華康粗明體"/>
        <family val="3"/>
      </rPr>
      <t>入</t>
    </r>
  </si>
  <si>
    <r>
      <t>業　</t>
    </r>
    <r>
      <rPr>
        <b/>
        <sz val="7"/>
        <rFont val="華康粗明體"/>
        <family val="3"/>
      </rPr>
      <t>　</t>
    </r>
    <r>
      <rPr>
        <b/>
        <sz val="11"/>
        <rFont val="華康粗明體"/>
        <family val="3"/>
      </rPr>
      <t>務　</t>
    </r>
    <r>
      <rPr>
        <b/>
        <sz val="7"/>
        <rFont val="華康粗明體"/>
        <family val="3"/>
      </rPr>
      <t>　</t>
    </r>
    <r>
      <rPr>
        <b/>
        <sz val="11"/>
        <rFont val="華康粗明體"/>
        <family val="3"/>
      </rPr>
      <t>外　</t>
    </r>
    <r>
      <rPr>
        <b/>
        <sz val="6"/>
        <rFont val="華康粗明體"/>
        <family val="3"/>
      </rPr>
      <t>　</t>
    </r>
    <r>
      <rPr>
        <b/>
        <sz val="11"/>
        <rFont val="華康粗明體"/>
        <family val="3"/>
      </rPr>
      <t>費　</t>
    </r>
    <r>
      <rPr>
        <b/>
        <sz val="6"/>
        <rFont val="華康粗明體"/>
        <family val="3"/>
      </rPr>
      <t>　</t>
    </r>
    <r>
      <rPr>
        <b/>
        <sz val="11"/>
        <rFont val="華康粗明體"/>
        <family val="3"/>
      </rPr>
      <t>用</t>
    </r>
  </si>
  <si>
    <t>會計原則變動累積影響數</t>
  </si>
  <si>
    <t>原列決算數</t>
  </si>
  <si>
    <t>決算核定數</t>
  </si>
  <si>
    <t>預算數與決算核定數
比較增(+)減(-)</t>
  </si>
  <si>
    <t>本期賸餘</t>
  </si>
  <si>
    <t>前期未分配賸餘</t>
  </si>
  <si>
    <t>公積轉列數</t>
  </si>
  <si>
    <t>分配之部</t>
  </si>
  <si>
    <t>填補累積短絀</t>
  </si>
  <si>
    <t>提存公積</t>
  </si>
  <si>
    <t>賸餘撥充基金數</t>
  </si>
  <si>
    <t>解繳國庫淨額</t>
  </si>
  <si>
    <t>其他依法分配數</t>
  </si>
  <si>
    <t>未分配賸餘</t>
  </si>
  <si>
    <t>短絀之部</t>
  </si>
  <si>
    <t>本期短絀</t>
  </si>
  <si>
    <t>前期待填補之</t>
  </si>
  <si>
    <t>短絀</t>
  </si>
  <si>
    <t>填補之部</t>
  </si>
  <si>
    <t>撥用賸餘</t>
  </si>
  <si>
    <t>撥用公積</t>
  </si>
  <si>
    <t>折減基金</t>
  </si>
  <si>
    <t>國庫撥款</t>
  </si>
  <si>
    <t>待填補之短絀</t>
  </si>
  <si>
    <t xml:space="preserve"> </t>
  </si>
  <si>
    <t>科學工業園區管理局作業基金餘絀撥補決算表</t>
  </si>
  <si>
    <t xml:space="preserve">  中華民國97年度</t>
  </si>
  <si>
    <r>
      <t>項</t>
    </r>
    <r>
      <rPr>
        <b/>
        <sz val="11"/>
        <rFont val="Times New Roman"/>
        <family val="1"/>
      </rPr>
      <t xml:space="preserve">                   </t>
    </r>
    <r>
      <rPr>
        <b/>
        <sz val="11"/>
        <rFont val="華康粗明體"/>
        <family val="3"/>
      </rPr>
      <t>目</t>
    </r>
  </si>
  <si>
    <r>
      <t xml:space="preserve"> </t>
    </r>
    <r>
      <rPr>
        <b/>
        <sz val="11"/>
        <rFont val="華康粗明體"/>
        <family val="3"/>
      </rPr>
      <t>預 算 數</t>
    </r>
  </si>
  <si>
    <r>
      <t>修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正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數</t>
    </r>
  </si>
  <si>
    <t>賸餘之部</t>
  </si>
  <si>
    <t>決 算 核 定 數</t>
  </si>
  <si>
    <t>比 較 增 (+) 減 (-)</t>
  </si>
  <si>
    <t>金         額</t>
  </si>
  <si>
    <t>業 務 活 動 之 現 金 流 量</t>
  </si>
  <si>
    <t>本期賸餘（短絀－）</t>
  </si>
  <si>
    <t>調整非現金項目</t>
  </si>
  <si>
    <t xml:space="preserve"> 業務活動之淨現金流入（流出－）</t>
  </si>
  <si>
    <t>減少固定資產及遞耗資產</t>
  </si>
  <si>
    <t>減少無形資產、遞延借項及其他資產</t>
  </si>
  <si>
    <t>其他投資活動之現金流入</t>
  </si>
  <si>
    <t>增加固定資產及遞耗資產</t>
  </si>
  <si>
    <t>增加無形資產、遞延借項及其他資產</t>
  </si>
  <si>
    <t>其他投資活動之現金流出</t>
  </si>
  <si>
    <t xml:space="preserve"> 投資活動之淨現金流入（流出－）</t>
  </si>
  <si>
    <t>融 資 活 動 之 現 金 流 量</t>
  </si>
  <si>
    <t>未分配賸餘之增加</t>
  </si>
  <si>
    <t>增加長期負債</t>
  </si>
  <si>
    <t>增加基金、公積及填補短絀</t>
  </si>
  <si>
    <t>其他融資活動之現金流入</t>
  </si>
  <si>
    <t>減少長期負債</t>
  </si>
  <si>
    <t>減少基金及公積</t>
  </si>
  <si>
    <t>公積之增加</t>
  </si>
  <si>
    <t>賸餘分配款</t>
  </si>
  <si>
    <t>待填補短絀之減少</t>
  </si>
  <si>
    <t>其他融資活動之現金流出</t>
  </si>
  <si>
    <t xml:space="preserve"> 融資活動之淨現金流入（流出－）</t>
  </si>
  <si>
    <t>現金及約當現金之淨增（淨減－）</t>
  </si>
  <si>
    <t>科學工業園區管理局作業基金現金流量決算表</t>
  </si>
  <si>
    <t xml:space="preserve">      中華民國97年度</t>
  </si>
  <si>
    <t>項                      目</t>
  </si>
  <si>
    <r>
      <t>投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資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活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動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之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現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金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流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量</t>
    </r>
  </si>
  <si>
    <r>
      <t>國</t>
    </r>
    <r>
      <rPr>
        <b/>
        <sz val="12"/>
        <rFont val="華康粗明體"/>
        <family val="3"/>
      </rPr>
      <t>　庫　填　補　短　絀　數</t>
    </r>
  </si>
  <si>
    <t>減少流動金融資產及短期貸墊款</t>
  </si>
  <si>
    <t>減少投資、長期應收款、貸墊款及準備金</t>
  </si>
  <si>
    <t>增加流動金融資產及短期貸墊款</t>
  </si>
  <si>
    <t>增加投資、長期應收款、貸墊款及準備金</t>
  </si>
  <si>
    <r>
      <t>公</t>
    </r>
    <r>
      <rPr>
        <b/>
        <sz val="12"/>
        <rFont val="華康粗明體"/>
        <family val="3"/>
      </rPr>
      <t>　積　及　賸　餘　之　增　加</t>
    </r>
  </si>
  <si>
    <t>增加短期債務、流動金融負債
、其他負債及遞延貸項</t>
  </si>
  <si>
    <t>減少短期債務、流動金融負債
、其他負債及遞延貸項</t>
  </si>
  <si>
    <r>
      <t>匯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率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變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動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影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響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</si>
  <si>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r>
      <t>遞</t>
    </r>
    <r>
      <rPr>
        <b/>
        <sz val="12"/>
        <rFont val="華康粗明體"/>
        <family val="3"/>
      </rPr>
      <t>　耗　資　產　之　減　少</t>
    </r>
  </si>
  <si>
    <r>
      <t>期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初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現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金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及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約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當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現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金</t>
    </r>
  </si>
  <si>
    <r>
      <t>長</t>
    </r>
    <r>
      <rPr>
        <b/>
        <sz val="12"/>
        <rFont val="華康粗明體"/>
        <family val="3"/>
      </rPr>
      <t>　期　債　務　之　增　加</t>
    </r>
  </si>
  <si>
    <r>
      <t>期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末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現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金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及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約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當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現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金</t>
    </r>
  </si>
  <si>
    <r>
      <t>長</t>
    </r>
    <r>
      <rPr>
        <b/>
        <sz val="12"/>
        <rFont val="華康粗明體"/>
        <family val="3"/>
      </rPr>
      <t xml:space="preserve"> 期 投 資、應 收 款、貸 墊 款</t>
    </r>
  </si>
  <si>
    <r>
      <t>註：</t>
    </r>
    <r>
      <rPr>
        <sz val="10"/>
        <rFont val="Times New Roman"/>
        <family val="1"/>
      </rPr>
      <t>1.</t>
    </r>
    <r>
      <rPr>
        <sz val="10"/>
        <rFont val="華康粗明體"/>
        <family val="3"/>
      </rPr>
      <t>本表係採現金及約當現金基礎，包括現金及自投資日起</t>
    </r>
    <r>
      <rPr>
        <sz val="10"/>
        <rFont val="Times New Roman"/>
        <family val="1"/>
      </rPr>
      <t>3</t>
    </r>
    <r>
      <rPr>
        <sz val="10"/>
        <rFont val="華康粗明體"/>
        <family val="3"/>
      </rPr>
      <t xml:space="preserve">個月內到期或清償之債權證券。 
    </t>
    </r>
    <r>
      <rPr>
        <sz val="10"/>
        <rFont val="Times New Roman"/>
        <family val="1"/>
      </rPr>
      <t>2.</t>
    </r>
    <r>
      <rPr>
        <sz val="10"/>
        <rFont val="華康粗明體"/>
        <family val="3"/>
      </rPr>
      <t xml:space="preserve">本表「調整非現金項目」欄所列，包括提存呆帳、醫療折讓及短絀、折舊及折耗、攤銷、兌換短絀（賸餘－）、處理
    </t>
    </r>
    <r>
      <rPr>
        <sz val="8"/>
        <rFont val="華康粗明體"/>
        <family val="3"/>
      </rPr>
      <t xml:space="preserve">  </t>
    </r>
    <r>
      <rPr>
        <sz val="10"/>
        <rFont val="華康粗明體"/>
        <family val="3"/>
      </rPr>
      <t>資產短絀（賸餘－）、債務整理短絀（賸餘－）、其他、流動資產淨減（淨增－）及流動負債淨增（淨減－）。</t>
    </r>
  </si>
  <si>
    <t>本年度決算核定數</t>
  </si>
  <si>
    <t>上年度決算審定數</t>
  </si>
  <si>
    <t>比 較 增(+) 減(-)</t>
  </si>
  <si>
    <t>金     額</t>
  </si>
  <si>
    <t>科              目</t>
  </si>
  <si>
    <t>代碼</t>
  </si>
  <si>
    <t>資       產</t>
  </si>
  <si>
    <t>資              產</t>
  </si>
  <si>
    <t>流  動  資  產</t>
  </si>
  <si>
    <t>一、</t>
  </si>
  <si>
    <t>流     動     資     產</t>
  </si>
  <si>
    <t>現金</t>
  </si>
  <si>
    <t></t>
  </si>
  <si>
    <t></t>
  </si>
  <si>
    <t>短期投資</t>
  </si>
  <si>
    <t>應收款項</t>
  </si>
  <si>
    <t></t>
  </si>
  <si>
    <t>應收帳款</t>
  </si>
  <si>
    <t>存貨</t>
  </si>
  <si>
    <t></t>
  </si>
  <si>
    <t>預付款項</t>
  </si>
  <si>
    <t></t>
  </si>
  <si>
    <t>短期貸墊款</t>
  </si>
  <si>
    <t></t>
  </si>
  <si>
    <t>短期墊款</t>
  </si>
  <si>
    <t>二、</t>
  </si>
  <si>
    <t>貸墊款及準備金</t>
  </si>
  <si>
    <t>及     準     備     金</t>
  </si>
  <si>
    <t>長期投資</t>
  </si>
  <si>
    <t>長期應收款</t>
  </si>
  <si>
    <t>長期貸款</t>
  </si>
  <si>
    <t>長期墊款</t>
  </si>
  <si>
    <t xml:space="preserve">準備金 </t>
  </si>
  <si>
    <t>固  定  資  產</t>
  </si>
  <si>
    <t>三、</t>
  </si>
  <si>
    <t>固     定     資     產</t>
  </si>
  <si>
    <t>土地</t>
  </si>
  <si>
    <t>土地改良物</t>
  </si>
  <si>
    <t>房屋及建築</t>
  </si>
  <si>
    <t>房屋建築及設備</t>
  </si>
  <si>
    <t>機械及設備</t>
  </si>
  <si>
    <t>交通及運輸設備</t>
  </si>
  <si>
    <t>什項設備</t>
  </si>
  <si>
    <t>租賃資產</t>
  </si>
  <si>
    <t></t>
  </si>
  <si>
    <t>租賃權益改良</t>
  </si>
  <si>
    <t></t>
  </si>
  <si>
    <t>購建中固定資產</t>
  </si>
  <si>
    <t></t>
  </si>
  <si>
    <t>遞  耗  資  產</t>
  </si>
  <si>
    <t>四、</t>
  </si>
  <si>
    <t>遞     耗     資     產</t>
  </si>
  <si>
    <t>農作物</t>
  </si>
  <si>
    <t>經濟動物</t>
  </si>
  <si>
    <t>礦源</t>
  </si>
  <si>
    <t>無  形  資  產</t>
  </si>
  <si>
    <t>五、</t>
  </si>
  <si>
    <t>無     形     資     產</t>
  </si>
  <si>
    <t>無形資產</t>
  </si>
  <si>
    <t>遞  延  借  項</t>
  </si>
  <si>
    <t>六、</t>
  </si>
  <si>
    <t>遞     延     借     項</t>
  </si>
  <si>
    <t>遞延費用</t>
  </si>
  <si>
    <t>其  他  資  產</t>
  </si>
  <si>
    <t>七、</t>
  </si>
  <si>
    <t>其     他     資     產</t>
  </si>
  <si>
    <t>非業務資產</t>
  </si>
  <si>
    <t>非作業資產</t>
  </si>
  <si>
    <t>什項資產</t>
  </si>
  <si>
    <t>待整理資產</t>
  </si>
  <si>
    <t>附設作業組織權益</t>
  </si>
  <si>
    <t>合     計</t>
  </si>
  <si>
    <t>合              計</t>
  </si>
  <si>
    <t xml:space="preserve"> </t>
  </si>
  <si>
    <t>負     債</t>
  </si>
  <si>
    <t>負              債</t>
  </si>
  <si>
    <t>流  動  負  債</t>
  </si>
  <si>
    <t>流     動     負     債</t>
  </si>
  <si>
    <t>短期債務</t>
  </si>
  <si>
    <t>應付款項</t>
  </si>
  <si>
    <t>預收款項</t>
  </si>
  <si>
    <t>長  期  負  債</t>
  </si>
  <si>
    <t>長     期     負     債</t>
  </si>
  <si>
    <t>長期債務</t>
  </si>
  <si>
    <t>其     他     負     債</t>
  </si>
  <si>
    <t>什項負債</t>
  </si>
  <si>
    <t>淨     值</t>
  </si>
  <si>
    <t>淨              值</t>
  </si>
  <si>
    <t>基        金</t>
  </si>
  <si>
    <t>基                   金</t>
  </si>
  <si>
    <t>基金</t>
  </si>
  <si>
    <t>公        積</t>
  </si>
  <si>
    <t>公                   積</t>
  </si>
  <si>
    <t>資本公積</t>
  </si>
  <si>
    <t>特別公積</t>
  </si>
  <si>
    <t>累積賸餘</t>
  </si>
  <si>
    <t>累積短絀</t>
  </si>
  <si>
    <t>累積換算調整數</t>
  </si>
  <si>
    <t>科學工業園區管理局</t>
  </si>
  <si>
    <r>
      <t>中華民國</t>
    </r>
    <r>
      <rPr>
        <b/>
        <sz val="14"/>
        <rFont val="Times New Roman"/>
        <family val="1"/>
      </rPr>
      <t>97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</t>
    </r>
  </si>
  <si>
    <t>科          目</t>
  </si>
  <si>
    <t>流動金融資產</t>
  </si>
  <si>
    <t>投資、長期應收款、</t>
  </si>
  <si>
    <r>
      <t>長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期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投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資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、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應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收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款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、</t>
    </r>
    <r>
      <rPr>
        <b/>
        <sz val="2"/>
        <rFont val="華康粗明體"/>
        <family val="3"/>
      </rPr>
      <t xml:space="preserve"> </t>
    </r>
    <r>
      <rPr>
        <b/>
        <sz val="10"/>
        <rFont val="華康粗明體"/>
        <family val="3"/>
      </rPr>
      <t>貸</t>
    </r>
    <r>
      <rPr>
        <b/>
        <sz val="2"/>
        <rFont val="華康粗明體"/>
        <family val="3"/>
      </rPr>
      <t xml:space="preserve"> </t>
    </r>
    <r>
      <rPr>
        <b/>
        <sz val="10"/>
        <rFont val="華康粗明體"/>
        <family val="3"/>
      </rPr>
      <t>款</t>
    </r>
  </si>
  <si>
    <t>附設業務
組織權益</t>
  </si>
  <si>
    <r>
      <t>註</t>
    </r>
    <r>
      <rPr>
        <sz val="10"/>
        <rFont val="Times New Roman"/>
        <family val="1"/>
      </rPr>
      <t>:1.</t>
    </r>
    <r>
      <rPr>
        <sz val="10"/>
        <rFont val="華康中明體"/>
        <family val="3"/>
      </rPr>
      <t>信託代理與保證資產</t>
    </r>
    <r>
      <rPr>
        <sz val="10"/>
        <rFont val="Times New Roman"/>
        <family val="1"/>
      </rPr>
      <t>(</t>
    </r>
    <r>
      <rPr>
        <sz val="10"/>
        <rFont val="華康中明體"/>
        <family val="3"/>
      </rPr>
      <t>負債</t>
    </r>
    <r>
      <rPr>
        <sz val="10"/>
        <rFont val="Times New Roman"/>
        <family val="1"/>
      </rPr>
      <t>)</t>
    </r>
    <r>
      <rPr>
        <sz val="10"/>
        <rFont val="華康中明體"/>
        <family val="3"/>
      </rPr>
      <t>性質科目，本年度決算為</t>
    </r>
    <r>
      <rPr>
        <sz val="10"/>
        <rFont val="Times New Roman"/>
        <family val="1"/>
      </rPr>
      <t>490,455,301</t>
    </r>
    <r>
      <rPr>
        <sz val="10"/>
        <rFont val="華康中明體"/>
        <family val="3"/>
      </rPr>
      <t>元，上年度決算為</t>
    </r>
    <r>
      <rPr>
        <sz val="10"/>
        <rFont val="Times New Roman"/>
        <family val="1"/>
      </rPr>
      <t>339,090,856</t>
    </r>
    <r>
      <rPr>
        <sz val="10"/>
        <rFont val="華康中明體"/>
        <family val="3"/>
      </rPr>
      <t>元。
　</t>
    </r>
    <r>
      <rPr>
        <sz val="10"/>
        <rFont val="Times New Roman"/>
        <family val="1"/>
      </rPr>
      <t xml:space="preserve"> 2.</t>
    </r>
    <r>
      <rPr>
        <sz val="10"/>
        <rFont val="華康中明體"/>
        <family val="3"/>
      </rPr>
      <t>上年度部分科目業經重分類。</t>
    </r>
  </si>
  <si>
    <t>作業基金平衡表</t>
  </si>
  <si>
    <r>
      <t>12</t>
    </r>
    <r>
      <rPr>
        <b/>
        <sz val="14"/>
        <rFont val="華康粗明體"/>
        <family val="3"/>
      </rPr>
      <t>月</t>
    </r>
    <r>
      <rPr>
        <b/>
        <sz val="14"/>
        <rFont val="Times New Roman"/>
        <family val="1"/>
      </rPr>
      <t>31</t>
    </r>
    <r>
      <rPr>
        <b/>
        <sz val="14"/>
        <rFont val="華康粗明體"/>
        <family val="3"/>
      </rPr>
      <t>日</t>
    </r>
  </si>
  <si>
    <r>
      <t>單位</t>
    </r>
    <r>
      <rPr>
        <b/>
        <sz val="11"/>
        <rFont val="Courier New"/>
        <family val="3"/>
      </rPr>
      <t>:</t>
    </r>
    <r>
      <rPr>
        <b/>
        <sz val="11"/>
        <rFont val="新細明體"/>
        <family val="1"/>
      </rPr>
      <t>新臺幣元</t>
    </r>
  </si>
  <si>
    <t>科          目</t>
  </si>
  <si>
    <t>比 較 增(+) 減(-)</t>
  </si>
  <si>
    <t>流動金融負債</t>
  </si>
  <si>
    <t>非流動金融負債</t>
  </si>
  <si>
    <t>其  他  負  債</t>
  </si>
  <si>
    <t>負債準備</t>
  </si>
  <si>
    <t>什項負債</t>
  </si>
  <si>
    <t>遞  延  貸  項</t>
  </si>
  <si>
    <t>遞延收入</t>
  </si>
  <si>
    <t>累 積 餘 絀(-)</t>
  </si>
  <si>
    <r>
      <t>累</t>
    </r>
    <r>
      <rPr>
        <b/>
        <sz val="11"/>
        <rFont val="華康粗明體"/>
        <family val="3"/>
      </rPr>
      <t>　</t>
    </r>
    <r>
      <rPr>
        <b/>
        <sz val="10"/>
        <rFont val="華康粗明體"/>
        <family val="3"/>
      </rPr>
      <t>積</t>
    </r>
    <r>
      <rPr>
        <b/>
        <sz val="11"/>
        <rFont val="華康粗明體"/>
        <family val="3"/>
      </rPr>
      <t>　</t>
    </r>
    <r>
      <rPr>
        <b/>
        <sz val="10"/>
        <rFont val="華康粗明體"/>
        <family val="3"/>
      </rPr>
      <t>餘　(+)　絀　(-)</t>
    </r>
  </si>
  <si>
    <t>累積短絀</t>
  </si>
  <si>
    <t>淨 值 其 他 項 目</t>
  </si>
  <si>
    <t>金融商品未實現
餘絀</t>
  </si>
  <si>
    <t>未認列為退休金成本之淨損失</t>
  </si>
  <si>
    <t>未實現重估增值</t>
  </si>
  <si>
    <t>合     計</t>
  </si>
</sst>
</file>

<file path=xl/styles.xml><?xml version="1.0" encoding="utf-8"?>
<styleSheet xmlns="http://schemas.openxmlformats.org/spreadsheetml/2006/main">
  <numFmts count="3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\+* #,##0.00_);_(\-* #,##0.00_);_(* &quot;…&quot;_);_(@_)"/>
    <numFmt numFmtId="177" formatCode="General_)"/>
    <numFmt numFmtId="178" formatCode="_(* #,##0.00_);_(* #,##0.00_);_(* &quot;…&quot;_);_(@_)"/>
    <numFmt numFmtId="179" formatCode="_(* #,##0.00_);_(&quot;–&quot;* #,##0.00_);_(* &quot;…&quot;_);_(@_)"/>
    <numFmt numFmtId="180" formatCode="_(&quot; +&quot;* #,##0.00_);_(&quot;–&quot;* #,##0.00_);_(* &quot;…&quot;_);_(@_)"/>
    <numFmt numFmtId="181" formatCode="_(&quot; +&quot;* #,##0.00_);_(&quot;－&quot;* #,##0.00_);_(* &quot;…&quot;_);_(@_)"/>
    <numFmt numFmtId="182" formatCode="0.00_)"/>
    <numFmt numFmtId="183" formatCode="0;[Red]0"/>
    <numFmt numFmtId="184" formatCode="_(* #,##0.00_);_(&quot;–&quot;* #,##0.00_);_(* &quot;&quot;_);_(@_)"/>
    <numFmt numFmtId="185" formatCode="_(&quot; +&quot;* #,##0.00_);_(&quot; –&quot;* #,##0.00_);_(* &quot;&quot;_);_(@_)"/>
    <numFmt numFmtId="186" formatCode="_(* #,##0.00_);_(* #,##0.00_);_(* &quot;&quot;_);_(@_)"/>
    <numFmt numFmtId="187" formatCode="0."/>
    <numFmt numFmtId="188" formatCode="0.00_ "/>
    <numFmt numFmtId="189" formatCode="_(* #,##0.0_);_(* #,##0.0_);_(* &quot;&quot;_);_(@_)"/>
    <numFmt numFmtId="190" formatCode="0.00_);[Red]\(0.00\)"/>
    <numFmt numFmtId="191" formatCode="#,##0_ "/>
    <numFmt numFmtId="192" formatCode="_(* #,##0.00_);_(\-* #,##0.00_);_(* &quot;…&quot;_);_(@_)"/>
    <numFmt numFmtId="193" formatCode="_(&quot; +&quot;* #,##0.00_);_(&quot; –&quot;* #,##0.00_);_(* &quot;…&quot;_);_(@_)"/>
    <numFmt numFmtId="194" formatCode="_(* #,##0.00_);_(&quot; –&quot;* #,##0.00_);_(* &quot;…&quot;_);_(@_)"/>
    <numFmt numFmtId="195" formatCode="_(* #,##0.00_);_(&quot;－&quot;* #,##0.00_);_(* &quot;…&quot;_);_(@_)"/>
    <numFmt numFmtId="196" formatCode="_(* #,##0.00_);_(\-* #,##0.00_);_(* &quot;&quot;_);_(@_)"/>
    <numFmt numFmtId="197" formatCode="#,##0.00_ "/>
    <numFmt numFmtId="198" formatCode="_(* #,##0.00_);_(&quot;–&quot;* #,##0.00_);_(* &quot;  &quot;_);_(@_)"/>
    <numFmt numFmtId="199" formatCode="_(&quot; +&quot;* #,##0.00_);_(&quot;–&quot;* #,##0.00_);_(* &quot;&quot;_);_(@_)"/>
    <numFmt numFmtId="200" formatCode="_(* #,##0.000_);_(&quot;–&quot;* #,##0.000_);_(* &quot;…&quot;_);_(@_)"/>
    <numFmt numFmtId="201" formatCode="_(* #,##0.0000_);_(&quot;–&quot;* #,##0.0000_);_(* &quot;…&quot;_);_(@_)"/>
  </numFmts>
  <fonts count="89">
    <font>
      <sz val="12"/>
      <name val="新細明體"/>
      <family val="1"/>
    </font>
    <font>
      <sz val="9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b/>
      <sz val="10"/>
      <color indexed="16"/>
      <name val="華康粗明體"/>
      <family val="3"/>
    </font>
    <font>
      <b/>
      <sz val="9"/>
      <name val="Times New Roman"/>
      <family val="1"/>
    </font>
    <font>
      <sz val="10"/>
      <name val="Times New Roman"/>
      <family val="1"/>
    </font>
    <font>
      <b/>
      <sz val="20"/>
      <name val="華康粗明體"/>
      <family val="3"/>
    </font>
    <font>
      <b/>
      <sz val="20"/>
      <name val="Times New Roman"/>
      <family val="1"/>
    </font>
    <font>
      <sz val="23"/>
      <name val="新細明體"/>
      <family val="1"/>
    </font>
    <font>
      <sz val="22"/>
      <name val="新細明體"/>
      <family val="1"/>
    </font>
    <font>
      <b/>
      <sz val="12"/>
      <name val="華康粗明體"/>
      <family val="3"/>
    </font>
    <font>
      <b/>
      <sz val="9"/>
      <name val="華康粗明體"/>
      <family val="3"/>
    </font>
    <font>
      <b/>
      <sz val="10"/>
      <name val="華康粗明體"/>
      <family val="3"/>
    </font>
    <font>
      <b/>
      <sz val="11"/>
      <name val="華康粗明體"/>
      <family val="3"/>
    </font>
    <font>
      <b/>
      <sz val="14"/>
      <name val="華康粗明體"/>
      <family val="3"/>
    </font>
    <font>
      <b/>
      <sz val="14"/>
      <name val="Times New Roman"/>
      <family val="1"/>
    </font>
    <font>
      <b/>
      <sz val="11"/>
      <name val="華康特粗明體"/>
      <family val="3"/>
    </font>
    <font>
      <sz val="11"/>
      <name val="華康特粗明體"/>
      <family val="3"/>
    </font>
    <font>
      <sz val="9"/>
      <name val="華康特粗明體"/>
      <family val="3"/>
    </font>
    <font>
      <b/>
      <sz val="10"/>
      <name val="華康特粗明體"/>
      <family val="3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華康中明體"/>
      <family val="3"/>
    </font>
    <font>
      <sz val="9"/>
      <name val="華康中明體"/>
      <family val="3"/>
    </font>
    <font>
      <sz val="10"/>
      <name val="華康中黑體"/>
      <family val="3"/>
    </font>
    <font>
      <sz val="10"/>
      <name val="華康粗明體"/>
      <family val="3"/>
    </font>
    <font>
      <b/>
      <sz val="8"/>
      <name val="華康粗明體"/>
      <family val="3"/>
    </font>
    <font>
      <sz val="9"/>
      <name val="細明體"/>
      <family val="3"/>
    </font>
    <font>
      <sz val="9"/>
      <name val="華康粗明體"/>
      <family val="3"/>
    </font>
    <font>
      <sz val="12"/>
      <name val="華康粗明體"/>
      <family val="3"/>
    </font>
    <font>
      <b/>
      <sz val="9"/>
      <name val="華康中明體"/>
      <family val="3"/>
    </font>
    <font>
      <b/>
      <sz val="7"/>
      <name val="華康粗明體"/>
      <family val="3"/>
    </font>
    <font>
      <b/>
      <sz val="6"/>
      <name val="華康粗明體"/>
      <family val="3"/>
    </font>
    <font>
      <sz val="9"/>
      <name val="華康中黑體"/>
      <family val="3"/>
    </font>
    <font>
      <b/>
      <sz val="10"/>
      <name val="華康中黑體"/>
      <family val="3"/>
    </font>
    <font>
      <b/>
      <sz val="9"/>
      <name val="華康中黑體"/>
      <family val="3"/>
    </font>
    <font>
      <b/>
      <sz val="12"/>
      <name val="華康特粗明體"/>
      <family val="3"/>
    </font>
    <font>
      <sz val="12"/>
      <name val="華康特粗明體"/>
      <family val="3"/>
    </font>
    <font>
      <b/>
      <sz val="9"/>
      <name val="華康特粗明體"/>
      <family val="3"/>
    </font>
    <font>
      <u val="single"/>
      <sz val="12"/>
      <color indexed="12"/>
      <name val="Times New Roman"/>
      <family val="1"/>
    </font>
    <font>
      <b/>
      <sz val="22"/>
      <name val="華康粗明體"/>
      <family val="3"/>
    </font>
    <font>
      <b/>
      <sz val="11"/>
      <name val="Times New Roman"/>
      <family val="1"/>
    </font>
    <font>
      <sz val="11"/>
      <name val="Courier New"/>
      <family val="3"/>
    </font>
    <font>
      <sz val="9"/>
      <name val="Times New Roman"/>
      <family val="1"/>
    </font>
    <font>
      <b/>
      <sz val="10"/>
      <name val="華康中明體"/>
      <family val="3"/>
    </font>
    <font>
      <sz val="10"/>
      <name val="華康特粗明體"/>
      <family val="3"/>
    </font>
    <font>
      <sz val="10"/>
      <color indexed="12"/>
      <name val="Times New Roman"/>
      <family val="1"/>
    </font>
    <font>
      <sz val="12"/>
      <name val="細明體"/>
      <family val="3"/>
    </font>
    <font>
      <sz val="11"/>
      <name val="華康中黑體"/>
      <family val="3"/>
    </font>
    <font>
      <sz val="10"/>
      <name val="細明體"/>
      <family val="3"/>
    </font>
    <font>
      <sz val="11"/>
      <name val="細明體"/>
      <family val="3"/>
    </font>
    <font>
      <sz val="12"/>
      <name val="華康中明體"/>
      <family val="3"/>
    </font>
    <font>
      <b/>
      <sz val="10"/>
      <name val="新細明體"/>
      <family val="1"/>
    </font>
    <font>
      <sz val="8"/>
      <name val="華康粗明體"/>
      <family val="3"/>
    </font>
    <font>
      <sz val="11"/>
      <name val="華康中明體"/>
      <family val="3"/>
    </font>
    <font>
      <sz val="24"/>
      <name val="華康粗明體"/>
      <family val="3"/>
    </font>
    <font>
      <sz val="24"/>
      <name val="Times New Roman"/>
      <family val="1"/>
    </font>
    <font>
      <sz val="20"/>
      <name val="華康粗明體"/>
      <family val="3"/>
    </font>
    <font>
      <b/>
      <sz val="23"/>
      <name val="新細明體"/>
      <family val="1"/>
    </font>
    <font>
      <b/>
      <sz val="23"/>
      <name val="華康中明體"/>
      <family val="3"/>
    </font>
    <font>
      <b/>
      <sz val="22"/>
      <name val="新細明體"/>
      <family val="1"/>
    </font>
    <font>
      <b/>
      <sz val="23"/>
      <name val="Times New Roman"/>
      <family val="1"/>
    </font>
    <font>
      <b/>
      <sz val="11"/>
      <name val="華康中明體"/>
      <family val="3"/>
    </font>
    <font>
      <b/>
      <sz val="12"/>
      <name val="新細明體"/>
      <family val="1"/>
    </font>
    <font>
      <sz val="11"/>
      <name val="華康粗明體"/>
      <family val="3"/>
    </font>
    <font>
      <b/>
      <sz val="12"/>
      <name val="華康中明體"/>
      <family val="3"/>
    </font>
    <font>
      <b/>
      <sz val="12"/>
      <name val="華康行書體"/>
      <family val="3"/>
    </font>
    <font>
      <sz val="12"/>
      <name val="華康行書體"/>
      <family val="3"/>
    </font>
    <font>
      <b/>
      <sz val="1"/>
      <name val="華康粗明體"/>
      <family val="3"/>
    </font>
    <font>
      <b/>
      <sz val="2"/>
      <name val="華康粗明體"/>
      <family val="3"/>
    </font>
    <font>
      <b/>
      <sz val="20"/>
      <name val="華康特粗明體"/>
      <family val="3"/>
    </font>
    <font>
      <sz val="24"/>
      <name val="華康中黑體"/>
      <family val="3"/>
    </font>
    <font>
      <b/>
      <sz val="24"/>
      <name val="Courier New"/>
      <family val="3"/>
    </font>
    <font>
      <b/>
      <sz val="24"/>
      <name val="華康粗明體"/>
      <family val="3"/>
    </font>
    <font>
      <b/>
      <sz val="24"/>
      <name val="Times New Roman"/>
      <family val="1"/>
    </font>
    <font>
      <b/>
      <sz val="24"/>
      <name val="新細明體"/>
      <family val="1"/>
    </font>
    <font>
      <b/>
      <sz val="11"/>
      <name val="Courier New"/>
      <family val="3"/>
    </font>
    <font>
      <b/>
      <sz val="11"/>
      <name val="新細明體"/>
      <family val="1"/>
    </font>
    <font>
      <b/>
      <sz val="13"/>
      <name val="華康粗明體"/>
      <family val="3"/>
    </font>
    <font>
      <b/>
      <sz val="9"/>
      <name val="華康行書體"/>
      <family val="3"/>
    </font>
    <font>
      <sz val="9"/>
      <name val="華康行書體"/>
      <family val="3"/>
    </font>
    <font>
      <sz val="10"/>
      <name val="華康行書體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3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2" fillId="0" borderId="0" applyBorder="0" applyAlignment="0">
      <protection/>
    </xf>
    <xf numFmtId="177" fontId="3" fillId="2" borderId="1" applyNumberFormat="0" applyFont="0" applyFill="0" applyBorder="0">
      <alignment horizontal="center" vertical="center"/>
      <protection/>
    </xf>
    <xf numFmtId="182" fontId="4" fillId="0" borderId="0">
      <alignment/>
      <protection/>
    </xf>
    <xf numFmtId="0" fontId="5" fillId="0" borderId="0">
      <alignment/>
      <protection/>
    </xf>
    <xf numFmtId="189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506">
    <xf numFmtId="0" fontId="0" fillId="0" borderId="0" xfId="0" applyAlignment="1">
      <alignment vertical="center"/>
    </xf>
    <xf numFmtId="189" fontId="2" fillId="0" borderId="0" xfId="19" applyFont="1" applyAlignment="1" applyProtection="1">
      <alignment horizontal="left" vertical="center"/>
      <protection/>
    </xf>
    <xf numFmtId="189" fontId="6" fillId="0" borderId="0" xfId="19" applyFont="1" applyAlignment="1" applyProtection="1">
      <alignment vertical="center"/>
      <protection/>
    </xf>
    <xf numFmtId="189" fontId="11" fillId="0" borderId="0" xfId="19" applyFont="1" applyAlignment="1" applyProtection="1">
      <alignment vertical="center"/>
      <protection/>
    </xf>
    <xf numFmtId="189" fontId="12" fillId="0" borderId="0" xfId="19" applyFont="1" applyAlignment="1" applyProtection="1">
      <alignment vertical="center"/>
      <protection/>
    </xf>
    <xf numFmtId="189" fontId="2" fillId="0" borderId="0" xfId="19" applyFont="1" applyAlignment="1" applyProtection="1">
      <alignment vertical="center"/>
      <protection/>
    </xf>
    <xf numFmtId="189" fontId="14" fillId="0" borderId="0" xfId="19" applyFont="1" applyAlignment="1" applyProtection="1">
      <alignment horizontal="right" vertical="center"/>
      <protection locked="0"/>
    </xf>
    <xf numFmtId="189" fontId="13" fillId="0" borderId="0" xfId="19" applyFont="1" applyAlignment="1" applyProtection="1">
      <alignment horizontal="right" vertical="center"/>
      <protection locked="0"/>
    </xf>
    <xf numFmtId="189" fontId="13" fillId="0" borderId="0" xfId="19" applyFont="1" applyAlignment="1" applyProtection="1">
      <alignment horizontal="left" vertical="center"/>
      <protection/>
    </xf>
    <xf numFmtId="189" fontId="13" fillId="0" borderId="0" xfId="19" applyFont="1" applyAlignment="1" applyProtection="1">
      <alignment vertical="center"/>
      <protection/>
    </xf>
    <xf numFmtId="189" fontId="15" fillId="0" borderId="0" xfId="19" applyFont="1" applyAlignment="1" applyProtection="1">
      <alignment horizontal="centerContinuous" vertical="center"/>
      <protection/>
    </xf>
    <xf numFmtId="189" fontId="15" fillId="0" borderId="0" xfId="19" applyFont="1" applyAlignment="1" applyProtection="1">
      <alignment vertical="center"/>
      <protection/>
    </xf>
    <xf numFmtId="189" fontId="15" fillId="0" borderId="0" xfId="19" applyFont="1" applyAlignment="1" applyProtection="1">
      <alignment horizontal="right" vertical="center"/>
      <protection/>
    </xf>
    <xf numFmtId="189" fontId="16" fillId="0" borderId="0" xfId="19" applyFont="1" applyAlignment="1" applyProtection="1">
      <alignment horizontal="right"/>
      <protection/>
    </xf>
    <xf numFmtId="189" fontId="16" fillId="0" borderId="0" xfId="19" applyFont="1" applyAlignment="1" applyProtection="1" quotePrefix="1">
      <alignment horizontal="left"/>
      <protection/>
    </xf>
    <xf numFmtId="189" fontId="17" fillId="0" borderId="0" xfId="19" applyFont="1" applyAlignment="1" applyProtection="1">
      <alignment vertical="center"/>
      <protection/>
    </xf>
    <xf numFmtId="189" fontId="18" fillId="0" borderId="0" xfId="19" applyFont="1" applyAlignment="1" applyProtection="1">
      <alignment vertical="center"/>
      <protection/>
    </xf>
    <xf numFmtId="189" fontId="19" fillId="0" borderId="0" xfId="19" applyFont="1" applyAlignment="1" applyProtection="1">
      <alignment vertical="center"/>
      <protection/>
    </xf>
    <xf numFmtId="189" fontId="20" fillId="0" borderId="0" xfId="19" applyFont="1" applyAlignment="1" applyProtection="1">
      <alignment vertical="center"/>
      <protection/>
    </xf>
    <xf numFmtId="189" fontId="20" fillId="0" borderId="0" xfId="19" applyFont="1" applyAlignment="1" applyProtection="1">
      <alignment horizontal="right" vertical="center"/>
      <protection/>
    </xf>
    <xf numFmtId="189" fontId="21" fillId="0" borderId="0" xfId="19" applyFont="1" applyAlignment="1" applyProtection="1" quotePrefix="1">
      <alignment horizontal="right" vertical="center"/>
      <protection/>
    </xf>
    <xf numFmtId="189" fontId="22" fillId="0" borderId="0" xfId="19" applyFont="1" applyAlignment="1" applyProtection="1">
      <alignment horizontal="left" vertical="center"/>
      <protection/>
    </xf>
    <xf numFmtId="189" fontId="17" fillId="0" borderId="2" xfId="19" applyFont="1" applyBorder="1" applyAlignment="1" applyProtection="1" quotePrefix="1">
      <alignment horizontal="center" vertical="center"/>
      <protection/>
    </xf>
    <xf numFmtId="189" fontId="17" fillId="0" borderId="3" xfId="19" applyFont="1" applyBorder="1" applyAlignment="1" applyProtection="1" quotePrefix="1">
      <alignment horizontal="center" vertical="center"/>
      <protection/>
    </xf>
    <xf numFmtId="189" fontId="17" fillId="0" borderId="3" xfId="19" applyFont="1" applyBorder="1" applyAlignment="1" applyProtection="1" quotePrefix="1">
      <alignment horizontal="center" vertical="center"/>
      <protection/>
    </xf>
    <xf numFmtId="189" fontId="17" fillId="0" borderId="3" xfId="19" applyFont="1" applyBorder="1" applyAlignment="1" applyProtection="1">
      <alignment horizontal="center" vertical="center"/>
      <protection/>
    </xf>
    <xf numFmtId="189" fontId="17" fillId="0" borderId="4" xfId="19" applyFont="1" applyBorder="1" applyAlignment="1" applyProtection="1">
      <alignment horizontal="center" vertical="center"/>
      <protection/>
    </xf>
    <xf numFmtId="189" fontId="17" fillId="0" borderId="3" xfId="19" applyFont="1" applyBorder="1" applyAlignment="1" applyProtection="1" quotePrefix="1">
      <alignment horizontal="center" vertical="center" wrapText="1"/>
      <protection/>
    </xf>
    <xf numFmtId="189" fontId="17" fillId="0" borderId="2" xfId="19" applyFont="1" applyBorder="1" applyAlignment="1" applyProtection="1">
      <alignment horizontal="center" vertical="center"/>
      <protection/>
    </xf>
    <xf numFmtId="189" fontId="23" fillId="0" borderId="0" xfId="19" applyFont="1" applyBorder="1" applyAlignment="1" applyProtection="1">
      <alignment vertical="center"/>
      <protection/>
    </xf>
    <xf numFmtId="189" fontId="24" fillId="0" borderId="0" xfId="19" applyFont="1" applyBorder="1" applyAlignment="1" applyProtection="1">
      <alignment vertical="center"/>
      <protection/>
    </xf>
    <xf numFmtId="189" fontId="25" fillId="0" borderId="0" xfId="19" applyFont="1" applyBorder="1" applyAlignment="1" applyProtection="1">
      <alignment vertical="center"/>
      <protection/>
    </xf>
    <xf numFmtId="189" fontId="26" fillId="0" borderId="5" xfId="19" applyFont="1" applyBorder="1" applyAlignment="1" applyProtection="1">
      <alignment horizontal="left" vertical="center"/>
      <protection/>
    </xf>
    <xf numFmtId="189" fontId="24" fillId="0" borderId="5" xfId="19" applyFont="1" applyBorder="1" applyAlignment="1" applyProtection="1" quotePrefix="1">
      <alignment horizontal="center" vertical="center"/>
      <protection/>
    </xf>
    <xf numFmtId="189" fontId="24" fillId="0" borderId="5" xfId="19" applyFont="1" applyBorder="1" applyAlignment="1" applyProtection="1">
      <alignment horizontal="center" vertical="center"/>
      <protection/>
    </xf>
    <xf numFmtId="189" fontId="24" fillId="0" borderId="6" xfId="19" applyFont="1" applyBorder="1" applyAlignment="1" applyProtection="1">
      <alignment horizontal="center" vertical="center"/>
      <protection/>
    </xf>
    <xf numFmtId="189" fontId="24" fillId="0" borderId="0" xfId="19" applyFont="1" applyBorder="1" applyAlignment="1" applyProtection="1">
      <alignment horizontal="center" vertical="center"/>
      <protection/>
    </xf>
    <xf numFmtId="189" fontId="23" fillId="0" borderId="0" xfId="19" applyFont="1" applyAlignment="1" applyProtection="1">
      <alignment vertical="center"/>
      <protection/>
    </xf>
    <xf numFmtId="49" fontId="20" fillId="0" borderId="0" xfId="19" applyNumberFormat="1" applyFont="1" applyBorder="1" applyAlignment="1" applyProtection="1" quotePrefix="1">
      <alignment horizontal="left" vertical="center"/>
      <protection/>
    </xf>
    <xf numFmtId="189" fontId="27" fillId="0" borderId="0" xfId="19" applyFont="1" applyAlignment="1" applyProtection="1">
      <alignment vertical="center"/>
      <protection/>
    </xf>
    <xf numFmtId="49" fontId="18" fillId="0" borderId="0" xfId="19" applyNumberFormat="1" applyFont="1" applyBorder="1" applyAlignment="1" applyProtection="1" quotePrefix="1">
      <alignment horizontal="distributed" vertical="center"/>
      <protection/>
    </xf>
    <xf numFmtId="49" fontId="19" fillId="0" borderId="5" xfId="19" applyNumberFormat="1" applyFont="1" applyBorder="1" applyAlignment="1" applyProtection="1" quotePrefix="1">
      <alignment horizontal="distributed" vertical="center"/>
      <protection/>
    </xf>
    <xf numFmtId="184" fontId="28" fillId="0" borderId="5" xfId="19" applyNumberFormat="1" applyFont="1" applyBorder="1" applyAlignment="1" applyProtection="1">
      <alignment horizontal="right" vertical="center"/>
      <protection/>
    </xf>
    <xf numFmtId="184" fontId="28" fillId="0" borderId="6" xfId="19" applyNumberFormat="1" applyFont="1" applyBorder="1" applyAlignment="1" applyProtection="1">
      <alignment horizontal="right" vertical="center"/>
      <protection/>
    </xf>
    <xf numFmtId="185" fontId="28" fillId="0" borderId="5" xfId="19" applyNumberFormat="1" applyFont="1" applyBorder="1" applyAlignment="1" applyProtection="1">
      <alignment horizontal="right" vertical="center"/>
      <protection/>
    </xf>
    <xf numFmtId="186" fontId="28" fillId="0" borderId="0" xfId="19" applyNumberFormat="1" applyFont="1" applyBorder="1" applyAlignment="1" applyProtection="1">
      <alignment horizontal="right" vertical="center"/>
      <protection/>
    </xf>
    <xf numFmtId="189" fontId="19" fillId="0" borderId="0" xfId="19" applyFont="1" applyBorder="1" applyAlignment="1" applyProtection="1">
      <alignment vertical="center"/>
      <protection/>
    </xf>
    <xf numFmtId="49" fontId="29" fillId="0" borderId="0" xfId="19" applyNumberFormat="1" applyFont="1" applyBorder="1" applyAlignment="1" applyProtection="1" quotePrefix="1">
      <alignment horizontal="left" vertical="center"/>
      <protection/>
    </xf>
    <xf numFmtId="49" fontId="30" fillId="0" borderId="0" xfId="19" applyNumberFormat="1" applyFont="1" applyBorder="1" applyAlignment="1" applyProtection="1" quotePrefix="1">
      <alignment horizontal="distributed" vertical="center"/>
      <protection/>
    </xf>
    <xf numFmtId="49" fontId="31" fillId="0" borderId="5" xfId="19" applyNumberFormat="1" applyFont="1" applyBorder="1" applyAlignment="1" applyProtection="1" quotePrefix="1">
      <alignment horizontal="distributed" vertical="center"/>
      <protection/>
    </xf>
    <xf numFmtId="184" fontId="12" fillId="0" borderId="5" xfId="19" applyNumberFormat="1" applyFont="1" applyBorder="1" applyAlignment="1" applyProtection="1">
      <alignment horizontal="right" vertical="center"/>
      <protection/>
    </xf>
    <xf numFmtId="184" fontId="12" fillId="0" borderId="6" xfId="19" applyNumberFormat="1" applyFont="1" applyBorder="1" applyAlignment="1" applyProtection="1">
      <alignment horizontal="right" vertical="center"/>
      <protection/>
    </xf>
    <xf numFmtId="185" fontId="12" fillId="0" borderId="5" xfId="19" applyNumberFormat="1" applyFont="1" applyBorder="1" applyAlignment="1" applyProtection="1">
      <alignment horizontal="right" vertical="center"/>
      <protection/>
    </xf>
    <xf numFmtId="189" fontId="12" fillId="0" borderId="0" xfId="19" applyFont="1" applyAlignment="1">
      <alignment horizontal="right"/>
      <protection/>
    </xf>
    <xf numFmtId="49" fontId="32" fillId="0" borderId="0" xfId="19" applyNumberFormat="1" applyFont="1" applyBorder="1" applyAlignment="1" applyProtection="1" quotePrefix="1">
      <alignment horizontal="distributed" vertical="center"/>
      <protection/>
    </xf>
    <xf numFmtId="189" fontId="32" fillId="0" borderId="0" xfId="19" applyFont="1" applyAlignment="1" applyProtection="1">
      <alignment vertical="center"/>
      <protection/>
    </xf>
    <xf numFmtId="184" fontId="12" fillId="0" borderId="5" xfId="19" applyNumberFormat="1" applyFont="1" applyBorder="1" applyAlignment="1" applyProtection="1">
      <alignment horizontal="right" vertical="center"/>
      <protection locked="0"/>
    </xf>
    <xf numFmtId="185" fontId="12" fillId="0" borderId="5" xfId="19" applyNumberFormat="1" applyFont="1" applyBorder="1" applyAlignment="1" applyProtection="1">
      <alignment horizontal="right" vertical="center"/>
      <protection locked="0"/>
    </xf>
    <xf numFmtId="186" fontId="12" fillId="0" borderId="0" xfId="19" applyNumberFormat="1" applyFont="1" applyBorder="1" applyAlignment="1" applyProtection="1">
      <alignment horizontal="right" vertical="center"/>
      <protection/>
    </xf>
    <xf numFmtId="49" fontId="30" fillId="0" borderId="0" xfId="19" applyNumberFormat="1" applyFont="1" applyBorder="1" applyAlignment="1" applyProtection="1" quotePrefix="1">
      <alignment horizontal="distributed" vertical="center"/>
      <protection/>
    </xf>
    <xf numFmtId="189" fontId="6" fillId="0" borderId="0" xfId="19" applyFont="1" applyAlignment="1" applyProtection="1">
      <alignment vertical="center"/>
      <protection/>
    </xf>
    <xf numFmtId="49" fontId="35" fillId="0" borderId="0" xfId="19" applyNumberFormat="1" applyFont="1" applyBorder="1" applyAlignment="1" applyProtection="1" quotePrefix="1">
      <alignment horizontal="distributed" vertical="center"/>
      <protection/>
    </xf>
    <xf numFmtId="189" fontId="36" fillId="0" borderId="0" xfId="19" applyFont="1" applyAlignment="1" applyProtection="1">
      <alignment vertical="center"/>
      <protection/>
    </xf>
    <xf numFmtId="189" fontId="29" fillId="0" borderId="0" xfId="19" applyFont="1" applyBorder="1" applyAlignment="1" applyProtection="1">
      <alignment vertical="center"/>
      <protection/>
    </xf>
    <xf numFmtId="189" fontId="37" fillId="0" borderId="0" xfId="19" applyFont="1" applyBorder="1" applyAlignment="1" applyProtection="1">
      <alignment horizontal="distributed" vertical="center"/>
      <protection/>
    </xf>
    <xf numFmtId="189" fontId="29" fillId="0" borderId="5" xfId="19" applyFont="1" applyBorder="1" applyAlignment="1" applyProtection="1">
      <alignment horizontal="distributed" vertical="center"/>
      <protection/>
    </xf>
    <xf numFmtId="49" fontId="20" fillId="0" borderId="0" xfId="19" applyNumberFormat="1" applyFont="1" applyBorder="1" applyAlignment="1" applyProtection="1">
      <alignment horizontal="left" vertical="center"/>
      <protection/>
    </xf>
    <xf numFmtId="189" fontId="28" fillId="0" borderId="0" xfId="19" applyFont="1" applyAlignment="1">
      <alignment horizontal="right"/>
      <protection/>
    </xf>
    <xf numFmtId="184" fontId="28" fillId="0" borderId="5" xfId="19" applyNumberFormat="1" applyFont="1" applyBorder="1" applyAlignment="1" applyProtection="1">
      <alignment horizontal="right" vertical="center"/>
      <protection locked="0"/>
    </xf>
    <xf numFmtId="185" fontId="28" fillId="0" borderId="5" xfId="19" applyNumberFormat="1" applyFont="1" applyBorder="1" applyAlignment="1" applyProtection="1">
      <alignment horizontal="right" vertical="center"/>
      <protection locked="0"/>
    </xf>
    <xf numFmtId="49" fontId="31" fillId="0" borderId="0" xfId="19" applyNumberFormat="1" applyFont="1" applyBorder="1" applyAlignment="1" applyProtection="1" quotePrefix="1">
      <alignment horizontal="left" vertical="center"/>
      <protection/>
    </xf>
    <xf numFmtId="49" fontId="40" fillId="0" borderId="0" xfId="19" applyNumberFormat="1" applyFont="1" applyBorder="1" applyAlignment="1" applyProtection="1" quotePrefix="1">
      <alignment horizontal="distributed" vertical="center"/>
      <protection/>
    </xf>
    <xf numFmtId="49" fontId="41" fillId="0" borderId="0" xfId="19" applyNumberFormat="1" applyFont="1" applyBorder="1" applyAlignment="1" applyProtection="1" quotePrefix="1">
      <alignment horizontal="left" vertical="center"/>
      <protection/>
    </xf>
    <xf numFmtId="49" fontId="42" fillId="0" borderId="0" xfId="19" applyNumberFormat="1" applyFont="1" applyBorder="1" applyAlignment="1" applyProtection="1" quotePrefix="1">
      <alignment horizontal="distributed" vertical="center"/>
      <protection/>
    </xf>
    <xf numFmtId="49" fontId="41" fillId="0" borderId="5" xfId="19" applyNumberFormat="1" applyFont="1" applyBorder="1" applyAlignment="1" applyProtection="1" quotePrefix="1">
      <alignment horizontal="distributed" vertical="center"/>
      <protection/>
    </xf>
    <xf numFmtId="49" fontId="20" fillId="0" borderId="7" xfId="19" applyNumberFormat="1" applyFont="1" applyBorder="1" applyAlignment="1" applyProtection="1" quotePrefix="1">
      <alignment horizontal="left" vertical="center"/>
      <protection/>
    </xf>
    <xf numFmtId="189" fontId="27" fillId="0" borderId="7" xfId="19" applyFont="1" applyBorder="1" applyAlignment="1" applyProtection="1">
      <alignment vertical="center"/>
      <protection/>
    </xf>
    <xf numFmtId="49" fontId="18" fillId="0" borderId="7" xfId="19" applyNumberFormat="1" applyFont="1" applyBorder="1" applyAlignment="1" applyProtection="1" quotePrefix="1">
      <alignment horizontal="distributed" vertical="center"/>
      <protection/>
    </xf>
    <xf numFmtId="49" fontId="19" fillId="0" borderId="8" xfId="19" applyNumberFormat="1" applyFont="1" applyBorder="1" applyAlignment="1" applyProtection="1" quotePrefix="1">
      <alignment horizontal="distributed" vertical="center"/>
      <protection/>
    </xf>
    <xf numFmtId="184" fontId="28" fillId="0" borderId="8" xfId="19" applyNumberFormat="1" applyFont="1" applyBorder="1" applyAlignment="1" applyProtection="1">
      <alignment horizontal="right" vertical="center"/>
      <protection/>
    </xf>
    <xf numFmtId="184" fontId="28" fillId="0" borderId="9" xfId="19" applyNumberFormat="1" applyFont="1" applyBorder="1" applyAlignment="1" applyProtection="1">
      <alignment horizontal="right" vertical="center"/>
      <protection/>
    </xf>
    <xf numFmtId="185" fontId="28" fillId="0" borderId="8" xfId="19" applyNumberFormat="1" applyFont="1" applyBorder="1" applyAlignment="1" applyProtection="1">
      <alignment horizontal="right" vertical="center"/>
      <protection/>
    </xf>
    <xf numFmtId="185" fontId="28" fillId="0" borderId="10" xfId="19" applyNumberFormat="1" applyFont="1" applyBorder="1" applyAlignment="1" applyProtection="1">
      <alignment horizontal="right" vertical="center"/>
      <protection/>
    </xf>
    <xf numFmtId="186" fontId="28" fillId="0" borderId="7" xfId="19" applyNumberFormat="1" applyFont="1" applyBorder="1" applyAlignment="1" applyProtection="1">
      <alignment horizontal="right" vertical="center"/>
      <protection/>
    </xf>
    <xf numFmtId="189" fontId="43" fillId="0" borderId="0" xfId="19" applyFont="1" applyAlignment="1" applyProtection="1">
      <alignment vertical="center"/>
      <protection/>
    </xf>
    <xf numFmtId="189" fontId="44" fillId="0" borderId="0" xfId="19" applyFont="1" applyAlignment="1" applyProtection="1">
      <alignment vertical="center"/>
      <protection/>
    </xf>
    <xf numFmtId="189" fontId="45" fillId="0" borderId="0" xfId="19" applyFont="1" applyAlignment="1" applyProtection="1">
      <alignment horizontal="distributed" vertical="center"/>
      <protection/>
    </xf>
    <xf numFmtId="189" fontId="29" fillId="0" borderId="0" xfId="19" applyFont="1" applyAlignment="1" applyProtection="1">
      <alignment horizontal="distributed" vertical="center"/>
      <protection/>
    </xf>
    <xf numFmtId="189" fontId="43" fillId="0" borderId="0" xfId="19" applyFont="1">
      <alignment/>
      <protection/>
    </xf>
    <xf numFmtId="189" fontId="44" fillId="0" borderId="0" xfId="19" applyFont="1">
      <alignment/>
      <protection/>
    </xf>
    <xf numFmtId="189" fontId="45" fillId="0" borderId="0" xfId="19" applyFont="1" applyAlignment="1">
      <alignment horizontal="distributed"/>
      <protection/>
    </xf>
    <xf numFmtId="189" fontId="29" fillId="0" borderId="0" xfId="19" applyFont="1" applyAlignment="1">
      <alignment horizontal="distributed"/>
      <protection/>
    </xf>
    <xf numFmtId="189" fontId="6" fillId="0" borderId="0" xfId="19" applyFont="1">
      <alignment/>
      <protection/>
    </xf>
    <xf numFmtId="189" fontId="45" fillId="0" borderId="0" xfId="19" applyFont="1">
      <alignment/>
      <protection/>
    </xf>
    <xf numFmtId="189" fontId="29" fillId="0" borderId="0" xfId="19" applyFont="1">
      <alignment/>
      <protection/>
    </xf>
    <xf numFmtId="0" fontId="2" fillId="0" borderId="0" xfId="20" applyFont="1" applyAlignment="1" applyProtection="1">
      <alignment horizontal="left" vertical="center"/>
      <protection/>
    </xf>
    <xf numFmtId="0" fontId="2" fillId="0" borderId="0" xfId="20" applyFont="1" applyAlignment="1" applyProtection="1">
      <alignment vertical="center"/>
      <protection/>
    </xf>
    <xf numFmtId="0" fontId="2" fillId="0" borderId="0" xfId="20" applyFont="1" applyAlignment="1" applyProtection="1">
      <alignment horizontal="right" vertical="center"/>
      <protection/>
    </xf>
    <xf numFmtId="0" fontId="13" fillId="0" borderId="0" xfId="20" applyFont="1" applyAlignment="1" applyProtection="1">
      <alignment horizontal="center" vertical="center"/>
      <protection locked="0"/>
    </xf>
    <xf numFmtId="0" fontId="47" fillId="0" borderId="0" xfId="20" applyFont="1" applyAlignment="1" applyProtection="1">
      <alignment vertical="center"/>
      <protection/>
    </xf>
    <xf numFmtId="41" fontId="16" fillId="0" borderId="0" xfId="24" applyFont="1" applyAlignment="1" applyProtection="1">
      <alignment horizontal="center"/>
      <protection/>
    </xf>
    <xf numFmtId="41" fontId="16" fillId="0" borderId="0" xfId="24" applyFont="1" applyAlignment="1" applyProtection="1">
      <alignment vertical="center"/>
      <protection/>
    </xf>
    <xf numFmtId="0" fontId="20" fillId="0" borderId="0" xfId="20" applyFont="1" applyAlignment="1" applyProtection="1">
      <alignment vertical="center"/>
      <protection/>
    </xf>
    <xf numFmtId="0" fontId="21" fillId="0" borderId="0" xfId="20" applyFont="1" applyAlignment="1" applyProtection="1">
      <alignment horizontal="centerContinuous" vertical="center"/>
      <protection/>
    </xf>
    <xf numFmtId="0" fontId="20" fillId="0" borderId="0" xfId="20" applyFont="1" applyAlignment="1" applyProtection="1">
      <alignment horizontal="centerContinuous" vertical="center"/>
      <protection/>
    </xf>
    <xf numFmtId="0" fontId="20" fillId="0" borderId="0" xfId="20" applyFont="1" applyAlignment="1" applyProtection="1">
      <alignment horizontal="right"/>
      <protection/>
    </xf>
    <xf numFmtId="0" fontId="17" fillId="0" borderId="0" xfId="20" applyFont="1" applyAlignment="1" applyProtection="1">
      <alignment vertical="center"/>
      <protection/>
    </xf>
    <xf numFmtId="0" fontId="20" fillId="0" borderId="2" xfId="20" applyFont="1" applyBorder="1" applyAlignment="1" applyProtection="1">
      <alignment horizontal="center" vertical="center"/>
      <protection/>
    </xf>
    <xf numFmtId="0" fontId="20" fillId="0" borderId="2" xfId="20" applyFont="1" applyBorder="1" applyAlignment="1" applyProtection="1" quotePrefix="1">
      <alignment horizontal="center" vertical="center"/>
      <protection/>
    </xf>
    <xf numFmtId="0" fontId="20" fillId="0" borderId="3" xfId="20" applyFont="1" applyBorder="1" applyAlignment="1" applyProtection="1">
      <alignment horizontal="left" vertical="center"/>
      <protection/>
    </xf>
    <xf numFmtId="0" fontId="19" fillId="0" borderId="3" xfId="20" applyFont="1" applyBorder="1" applyAlignment="1" applyProtection="1">
      <alignment horizontal="center" vertical="center"/>
      <protection/>
    </xf>
    <xf numFmtId="0" fontId="20" fillId="0" borderId="3" xfId="20" applyFont="1" applyBorder="1" applyAlignment="1" applyProtection="1">
      <alignment horizontal="center" vertical="center"/>
      <protection/>
    </xf>
    <xf numFmtId="0" fontId="20" fillId="0" borderId="11" xfId="20" applyFont="1" applyBorder="1" applyAlignment="1" applyProtection="1">
      <alignment horizontal="center" vertical="center" wrapText="1"/>
      <protection/>
    </xf>
    <xf numFmtId="0" fontId="33" fillId="0" borderId="3" xfId="20" applyFont="1" applyBorder="1" applyAlignment="1" applyProtection="1" quotePrefix="1">
      <alignment horizontal="center" vertical="center" wrapText="1"/>
      <protection/>
    </xf>
    <xf numFmtId="0" fontId="20" fillId="0" borderId="2" xfId="20" applyFont="1" applyBorder="1" applyAlignment="1" applyProtection="1">
      <alignment horizontal="center" vertical="center"/>
      <protection/>
    </xf>
    <xf numFmtId="0" fontId="24" fillId="0" borderId="0" xfId="20" applyFont="1" applyBorder="1" applyAlignment="1" applyProtection="1">
      <alignment horizontal="center" vertical="center"/>
      <protection/>
    </xf>
    <xf numFmtId="0" fontId="24" fillId="0" borderId="0" xfId="20" applyFont="1" applyBorder="1" applyAlignment="1" applyProtection="1">
      <alignment vertical="center"/>
      <protection/>
    </xf>
    <xf numFmtId="0" fontId="24" fillId="0" borderId="0" xfId="20" applyFont="1" applyBorder="1" applyAlignment="1" applyProtection="1" quotePrefix="1">
      <alignment horizontal="left" vertical="center"/>
      <protection/>
    </xf>
    <xf numFmtId="0" fontId="24" fillId="0" borderId="5" xfId="20" applyFont="1" applyBorder="1" applyAlignment="1" applyProtection="1">
      <alignment horizontal="left" vertical="center"/>
      <protection/>
    </xf>
    <xf numFmtId="0" fontId="24" fillId="0" borderId="5" xfId="20" applyFont="1" applyBorder="1" applyAlignment="1" applyProtection="1" quotePrefix="1">
      <alignment horizontal="center" vertical="center"/>
      <protection/>
    </xf>
    <xf numFmtId="0" fontId="24" fillId="0" borderId="5" xfId="20" applyFont="1" applyBorder="1" applyAlignment="1" applyProtection="1">
      <alignment horizontal="center" vertical="center"/>
      <protection/>
    </xf>
    <xf numFmtId="0" fontId="24" fillId="0" borderId="12" xfId="20" applyFont="1" applyBorder="1" applyAlignment="1" applyProtection="1" quotePrefix="1">
      <alignment horizontal="center" vertical="center"/>
      <protection/>
    </xf>
    <xf numFmtId="0" fontId="49" fillId="0" borderId="0" xfId="20" applyFont="1" applyAlignment="1">
      <alignment horizontal="center"/>
      <protection/>
    </xf>
    <xf numFmtId="0" fontId="24" fillId="0" borderId="0" xfId="20" applyFont="1" applyAlignment="1" applyProtection="1">
      <alignment vertical="center"/>
      <protection/>
    </xf>
    <xf numFmtId="0" fontId="20" fillId="0" borderId="0" xfId="20" applyFont="1" applyAlignment="1" applyProtection="1" quotePrefix="1">
      <alignment horizontal="distributed" vertical="center"/>
      <protection/>
    </xf>
    <xf numFmtId="49" fontId="20" fillId="0" borderId="5" xfId="20" applyNumberFormat="1" applyFont="1" applyBorder="1" applyAlignment="1" applyProtection="1" quotePrefix="1">
      <alignment horizontal="distributed" vertical="center"/>
      <protection/>
    </xf>
    <xf numFmtId="184" fontId="11" fillId="0" borderId="5" xfId="20" applyNumberFormat="1" applyFont="1" applyBorder="1" applyAlignment="1" applyProtection="1">
      <alignment horizontal="right" vertical="center"/>
      <protection/>
    </xf>
    <xf numFmtId="185" fontId="11" fillId="0" borderId="12" xfId="20" applyNumberFormat="1" applyFont="1" applyBorder="1" applyAlignment="1" applyProtection="1">
      <alignment horizontal="right" vertical="center"/>
      <protection/>
    </xf>
    <xf numFmtId="196" fontId="11" fillId="0" borderId="5" xfId="20" applyNumberFormat="1" applyFont="1" applyBorder="1" applyAlignment="1" applyProtection="1">
      <alignment horizontal="right" vertical="center"/>
      <protection/>
    </xf>
    <xf numFmtId="185" fontId="11" fillId="0" borderId="5" xfId="20" applyNumberFormat="1" applyFont="1" applyBorder="1" applyAlignment="1" applyProtection="1">
      <alignment horizontal="right" vertical="center"/>
      <protection/>
    </xf>
    <xf numFmtId="186" fontId="11" fillId="0" borderId="0" xfId="20" applyNumberFormat="1" applyFont="1" applyBorder="1" applyAlignment="1" applyProtection="1">
      <alignment horizontal="right" vertical="center"/>
      <protection/>
    </xf>
    <xf numFmtId="0" fontId="27" fillId="0" borderId="0" xfId="20" applyFont="1" applyAlignment="1" applyProtection="1">
      <alignment vertical="center"/>
      <protection/>
    </xf>
    <xf numFmtId="0" fontId="43" fillId="0" borderId="0" xfId="20" applyFont="1" applyAlignment="1" applyProtection="1">
      <alignment vertical="center"/>
      <protection/>
    </xf>
    <xf numFmtId="49" fontId="29" fillId="0" borderId="0" xfId="20" applyNumberFormat="1" applyFont="1" applyBorder="1" applyAlignment="1" applyProtection="1" quotePrefix="1">
      <alignment horizontal="left" vertical="center"/>
      <protection/>
    </xf>
    <xf numFmtId="49" fontId="29" fillId="0" borderId="0" xfId="20" applyNumberFormat="1" applyFont="1" applyBorder="1" applyAlignment="1" applyProtection="1">
      <alignment horizontal="distributed" vertical="center"/>
      <protection/>
    </xf>
    <xf numFmtId="49" fontId="29" fillId="0" borderId="5" xfId="20" applyNumberFormat="1" applyFont="1" applyBorder="1" applyAlignment="1" applyProtection="1" quotePrefix="1">
      <alignment horizontal="distributed" vertical="center"/>
      <protection/>
    </xf>
    <xf numFmtId="184" fontId="50" fillId="0" borderId="5" xfId="20" applyNumberFormat="1" applyFont="1" applyBorder="1" applyAlignment="1" applyProtection="1">
      <alignment horizontal="right" vertical="center"/>
      <protection/>
    </xf>
    <xf numFmtId="185" fontId="50" fillId="0" borderId="12" xfId="20" applyNumberFormat="1" applyFont="1" applyBorder="1" applyAlignment="1" applyProtection="1">
      <alignment horizontal="right" vertical="center"/>
      <protection/>
    </xf>
    <xf numFmtId="196" fontId="50" fillId="0" borderId="5" xfId="20" applyNumberFormat="1" applyFont="1" applyBorder="1" applyAlignment="1" applyProtection="1">
      <alignment horizontal="right" vertical="center"/>
      <protection/>
    </xf>
    <xf numFmtId="185" fontId="50" fillId="0" borderId="5" xfId="20" applyNumberFormat="1" applyFont="1" applyBorder="1" applyAlignment="1" applyProtection="1">
      <alignment horizontal="right" vertical="center"/>
      <protection/>
    </xf>
    <xf numFmtId="0" fontId="50" fillId="0" borderId="0" xfId="20" applyFont="1" applyAlignment="1">
      <alignment horizontal="right"/>
      <protection/>
    </xf>
    <xf numFmtId="0" fontId="6" fillId="0" borderId="0" xfId="20" applyFont="1" applyAlignment="1" applyProtection="1">
      <alignment vertical="center"/>
      <protection/>
    </xf>
    <xf numFmtId="0" fontId="29" fillId="0" borderId="0" xfId="20" applyFont="1" applyAlignment="1" applyProtection="1" quotePrefix="1">
      <alignment horizontal="distributed" vertical="center"/>
      <protection/>
    </xf>
    <xf numFmtId="184" fontId="50" fillId="0" borderId="5" xfId="20" applyNumberFormat="1" applyFont="1" applyBorder="1" applyAlignment="1" applyProtection="1">
      <alignment horizontal="right" vertical="center"/>
      <protection locked="0"/>
    </xf>
    <xf numFmtId="185" fontId="50" fillId="0" borderId="12" xfId="20" applyNumberFormat="1" applyFont="1" applyBorder="1" applyAlignment="1" applyProtection="1">
      <alignment horizontal="right" vertical="center"/>
      <protection locked="0"/>
    </xf>
    <xf numFmtId="186" fontId="50" fillId="0" borderId="0" xfId="20" applyNumberFormat="1" applyFont="1" applyBorder="1" applyAlignment="1" applyProtection="1">
      <alignment horizontal="right" vertical="center"/>
      <protection/>
    </xf>
    <xf numFmtId="49" fontId="29" fillId="0" borderId="0" xfId="20" applyNumberFormat="1" applyFont="1" applyBorder="1" applyAlignment="1" applyProtection="1" quotePrefix="1">
      <alignment horizontal="distributed" vertical="center"/>
      <protection/>
    </xf>
    <xf numFmtId="186" fontId="11" fillId="0" borderId="0" xfId="20" applyNumberFormat="1" applyFont="1" applyFill="1" applyBorder="1" applyAlignment="1" applyProtection="1">
      <alignment horizontal="right" vertical="center"/>
      <protection/>
    </xf>
    <xf numFmtId="0" fontId="29" fillId="0" borderId="0" xfId="20" applyFont="1" applyBorder="1" applyAlignment="1" applyProtection="1">
      <alignment vertical="center"/>
      <protection/>
    </xf>
    <xf numFmtId="0" fontId="51" fillId="0" borderId="0" xfId="20" applyFont="1" applyBorder="1" applyAlignment="1" applyProtection="1">
      <alignment horizontal="distributed" vertical="center"/>
      <protection/>
    </xf>
    <xf numFmtId="0" fontId="29" fillId="0" borderId="5" xfId="20" applyFont="1" applyBorder="1" applyAlignment="1" applyProtection="1">
      <alignment horizontal="distributed" vertical="center"/>
      <protection/>
    </xf>
    <xf numFmtId="0" fontId="29" fillId="0" borderId="0" xfId="20" applyFont="1" applyAlignment="1" applyProtection="1" quotePrefix="1">
      <alignment horizontal="distributed" vertical="center"/>
      <protection/>
    </xf>
    <xf numFmtId="49" fontId="20" fillId="0" borderId="0" xfId="20" applyNumberFormat="1" applyFont="1" applyBorder="1" applyAlignment="1" applyProtection="1" quotePrefix="1">
      <alignment horizontal="distributed" vertical="center"/>
      <protection/>
    </xf>
    <xf numFmtId="0" fontId="6" fillId="0" borderId="0" xfId="20" applyFont="1" applyAlignment="1" applyProtection="1">
      <alignment vertical="center"/>
      <protection/>
    </xf>
    <xf numFmtId="0" fontId="26" fillId="0" borderId="7" xfId="20" applyFont="1" applyBorder="1" applyAlignment="1" applyProtection="1">
      <alignment horizontal="distributed" vertical="center"/>
      <protection/>
    </xf>
    <xf numFmtId="0" fontId="52" fillId="0" borderId="7" xfId="20" applyFont="1" applyBorder="1" applyAlignment="1" applyProtection="1">
      <alignment horizontal="distributed" vertical="center"/>
      <protection/>
    </xf>
    <xf numFmtId="0" fontId="41" fillId="0" borderId="7" xfId="20" applyFont="1" applyBorder="1" applyAlignment="1" applyProtection="1">
      <alignment horizontal="distributed" vertical="center"/>
      <protection/>
    </xf>
    <xf numFmtId="0" fontId="29" fillId="0" borderId="8" xfId="20" applyFont="1" applyBorder="1" applyAlignment="1" applyProtection="1">
      <alignment horizontal="distributed" vertical="center"/>
      <protection/>
    </xf>
    <xf numFmtId="184" fontId="50" fillId="0" borderId="8" xfId="20" applyNumberFormat="1" applyFont="1" applyBorder="1" applyAlignment="1" applyProtection="1">
      <alignment vertical="center"/>
      <protection/>
    </xf>
    <xf numFmtId="185" fontId="50" fillId="0" borderId="10" xfId="20" applyNumberFormat="1" applyFont="1" applyBorder="1" applyAlignment="1" applyProtection="1">
      <alignment vertical="center"/>
      <protection/>
    </xf>
    <xf numFmtId="196" fontId="50" fillId="0" borderId="8" xfId="20" applyNumberFormat="1" applyFont="1" applyBorder="1" applyAlignment="1" applyProtection="1">
      <alignment vertical="center"/>
      <protection/>
    </xf>
    <xf numFmtId="185" fontId="50" fillId="0" borderId="8" xfId="20" applyNumberFormat="1" applyFont="1" applyBorder="1" applyAlignment="1" applyProtection="1">
      <alignment vertical="center"/>
      <protection/>
    </xf>
    <xf numFmtId="186" fontId="50" fillId="0" borderId="7" xfId="20" applyNumberFormat="1" applyFont="1" applyBorder="1" applyAlignment="1" applyProtection="1">
      <alignment vertical="center"/>
      <protection/>
    </xf>
    <xf numFmtId="0" fontId="52" fillId="0" borderId="0" xfId="20" applyFont="1" applyAlignment="1" applyProtection="1">
      <alignment vertical="center"/>
      <protection/>
    </xf>
    <xf numFmtId="0" fontId="41" fillId="0" borderId="0" xfId="20" applyFont="1" applyAlignment="1" applyProtection="1">
      <alignment horizontal="distributed" vertical="center"/>
      <protection/>
    </xf>
    <xf numFmtId="0" fontId="29" fillId="0" borderId="0" xfId="20" applyFont="1" applyAlignment="1" applyProtection="1">
      <alignment horizontal="distributed" vertical="center"/>
      <protection/>
    </xf>
    <xf numFmtId="0" fontId="43" fillId="0" borderId="0" xfId="20" applyFont="1" applyProtection="1">
      <alignment/>
      <protection/>
    </xf>
    <xf numFmtId="0" fontId="52" fillId="0" borderId="0" xfId="20" applyFont="1" applyProtection="1">
      <alignment/>
      <protection/>
    </xf>
    <xf numFmtId="0" fontId="41" fillId="0" borderId="0" xfId="20" applyFont="1" applyAlignment="1" applyProtection="1">
      <alignment horizontal="distributed"/>
      <protection/>
    </xf>
    <xf numFmtId="0" fontId="29" fillId="0" borderId="0" xfId="20" applyFont="1" applyAlignment="1" applyProtection="1">
      <alignment horizontal="distributed"/>
      <protection/>
    </xf>
    <xf numFmtId="0" fontId="6" fillId="0" borderId="0" xfId="20" applyFont="1" applyProtection="1">
      <alignment/>
      <protection/>
    </xf>
    <xf numFmtId="0" fontId="26" fillId="0" borderId="0" xfId="20" applyFont="1" applyProtection="1">
      <alignment/>
      <protection/>
    </xf>
    <xf numFmtId="0" fontId="41" fillId="0" borderId="0" xfId="20" applyFont="1" applyProtection="1">
      <alignment/>
      <protection/>
    </xf>
    <xf numFmtId="0" fontId="29" fillId="0" borderId="0" xfId="20" applyFont="1" applyProtection="1">
      <alignment/>
      <protection/>
    </xf>
    <xf numFmtId="0" fontId="26" fillId="0" borderId="0" xfId="20" applyFont="1">
      <alignment/>
      <protection/>
    </xf>
    <xf numFmtId="0" fontId="52" fillId="0" borderId="0" xfId="20" applyFont="1">
      <alignment/>
      <protection/>
    </xf>
    <xf numFmtId="0" fontId="41" fillId="0" borderId="0" xfId="20" applyFont="1">
      <alignment/>
      <protection/>
    </xf>
    <xf numFmtId="0" fontId="29" fillId="0" borderId="0" xfId="20" applyFont="1">
      <alignment/>
      <protection/>
    </xf>
    <xf numFmtId="0" fontId="6" fillId="0" borderId="0" xfId="20" applyFont="1">
      <alignment/>
      <protection/>
    </xf>
    <xf numFmtId="0" fontId="2" fillId="0" borderId="0" xfId="21" applyFont="1" applyAlignment="1" applyProtection="1">
      <alignment horizontal="left" vertical="center"/>
      <protection/>
    </xf>
    <xf numFmtId="0" fontId="2" fillId="0" borderId="0" xfId="21" applyFont="1" applyAlignment="1" applyProtection="1">
      <alignment vertical="center"/>
      <protection/>
    </xf>
    <xf numFmtId="0" fontId="50" fillId="0" borderId="0" xfId="21" applyFont="1" applyAlignment="1" applyProtection="1">
      <alignment vertical="center"/>
      <protection/>
    </xf>
    <xf numFmtId="0" fontId="6" fillId="0" borderId="0" xfId="21" applyFont="1" applyAlignment="1" applyProtection="1">
      <alignment vertical="center"/>
      <protection/>
    </xf>
    <xf numFmtId="0" fontId="13" fillId="0" borderId="0" xfId="21" applyFont="1" applyAlignment="1" applyProtection="1">
      <alignment horizontal="center" vertical="center"/>
      <protection locked="0"/>
    </xf>
    <xf numFmtId="0" fontId="47" fillId="0" borderId="0" xfId="21" applyFont="1" applyAlignment="1" applyProtection="1">
      <alignment horizontal="center"/>
      <protection/>
    </xf>
    <xf numFmtId="0" fontId="0" fillId="0" borderId="0" xfId="21" applyFont="1" applyAlignment="1" applyProtection="1">
      <alignment vertical="center"/>
      <protection/>
    </xf>
    <xf numFmtId="0" fontId="21" fillId="0" borderId="0" xfId="21" applyFont="1" applyAlignment="1" applyProtection="1">
      <alignment horizontal="centerContinuous" vertical="center"/>
      <protection/>
    </xf>
    <xf numFmtId="0" fontId="20" fillId="0" borderId="0" xfId="21" applyFont="1" applyAlignment="1" applyProtection="1">
      <alignment horizontal="centerContinuous" vertical="center"/>
      <protection/>
    </xf>
    <xf numFmtId="0" fontId="20" fillId="0" borderId="0" xfId="21" applyFont="1" applyAlignment="1" applyProtection="1">
      <alignment horizontal="right"/>
      <protection/>
    </xf>
    <xf numFmtId="0" fontId="20" fillId="0" borderId="13" xfId="21" applyFont="1" applyBorder="1" applyAlignment="1" applyProtection="1" quotePrefix="1">
      <alignment horizontal="center" vertical="center"/>
      <protection/>
    </xf>
    <xf numFmtId="0" fontId="20" fillId="0" borderId="14" xfId="21" applyFont="1" applyBorder="1" applyAlignment="1" applyProtection="1">
      <alignment vertical="center"/>
      <protection/>
    </xf>
    <xf numFmtId="0" fontId="20" fillId="0" borderId="15" xfId="21" applyFont="1" applyBorder="1" applyAlignment="1" applyProtection="1" quotePrefix="1">
      <alignment horizontal="center" vertical="center"/>
      <protection/>
    </xf>
    <xf numFmtId="0" fontId="20" fillId="0" borderId="3" xfId="21" applyFont="1" applyBorder="1" applyAlignment="1" applyProtection="1">
      <alignment horizontal="centerContinuous" vertical="center"/>
      <protection/>
    </xf>
    <xf numFmtId="0" fontId="20" fillId="0" borderId="2" xfId="21" applyFont="1" applyBorder="1" applyAlignment="1" applyProtection="1">
      <alignment horizontal="centerContinuous" vertical="center"/>
      <protection/>
    </xf>
    <xf numFmtId="0" fontId="20" fillId="0" borderId="16" xfId="21" applyFont="1" applyBorder="1" applyAlignment="1" applyProtection="1" quotePrefix="1">
      <alignment horizontal="center" vertical="center"/>
      <protection/>
    </xf>
    <xf numFmtId="0" fontId="20" fillId="0" borderId="17" xfId="21" applyFont="1" applyBorder="1" applyAlignment="1" applyProtection="1">
      <alignment horizontal="left" vertical="center"/>
      <protection/>
    </xf>
    <xf numFmtId="0" fontId="20" fillId="0" borderId="18" xfId="21" applyFont="1" applyBorder="1" applyAlignment="1" applyProtection="1" quotePrefix="1">
      <alignment horizontal="center" vertical="center"/>
      <protection/>
    </xf>
    <xf numFmtId="0" fontId="20" fillId="0" borderId="17" xfId="21" applyFont="1" applyBorder="1" applyAlignment="1" applyProtection="1" quotePrefix="1">
      <alignment horizontal="center" vertical="center"/>
      <protection/>
    </xf>
    <xf numFmtId="0" fontId="20" fillId="0" borderId="16" xfId="21" applyFont="1" applyBorder="1" applyAlignment="1" applyProtection="1">
      <alignment horizontal="center" vertical="center"/>
      <protection/>
    </xf>
    <xf numFmtId="0" fontId="17" fillId="0" borderId="19" xfId="21" applyFont="1" applyBorder="1" applyAlignment="1" applyProtection="1" quotePrefix="1">
      <alignment horizontal="justify" vertical="center"/>
      <protection/>
    </xf>
    <xf numFmtId="0" fontId="6" fillId="0" borderId="19" xfId="21" applyBorder="1">
      <alignment/>
      <protection/>
    </xf>
    <xf numFmtId="49" fontId="20" fillId="0" borderId="5" xfId="21" applyNumberFormat="1" applyFont="1" applyBorder="1" applyAlignment="1" applyProtection="1" quotePrefix="1">
      <alignment horizontal="right" vertical="center"/>
      <protection/>
    </xf>
    <xf numFmtId="184" fontId="28" fillId="0" borderId="5" xfId="21" applyNumberFormat="1" applyFont="1" applyBorder="1" applyAlignment="1" applyProtection="1">
      <alignment horizontal="right" vertical="center"/>
      <protection/>
    </xf>
    <xf numFmtId="193" fontId="28" fillId="0" borderId="5" xfId="21" applyNumberFormat="1" applyFont="1" applyBorder="1" applyAlignment="1" applyProtection="1">
      <alignment horizontal="right" vertical="center"/>
      <protection/>
    </xf>
    <xf numFmtId="0" fontId="28" fillId="0" borderId="0" xfId="21" applyFont="1" applyAlignment="1">
      <alignment horizontal="right"/>
      <protection/>
    </xf>
    <xf numFmtId="0" fontId="19" fillId="0" borderId="0" xfId="21" applyFont="1" applyAlignment="1" applyProtection="1">
      <alignment vertical="center"/>
      <protection/>
    </xf>
    <xf numFmtId="49" fontId="32" fillId="0" borderId="0" xfId="21" applyNumberFormat="1" applyFont="1" applyBorder="1" applyAlignment="1" applyProtection="1" quotePrefix="1">
      <alignment horizontal="left" vertical="center"/>
      <protection/>
    </xf>
    <xf numFmtId="49" fontId="30" fillId="0" borderId="0" xfId="21" applyNumberFormat="1" applyFont="1" applyBorder="1" applyAlignment="1" applyProtection="1" quotePrefix="1">
      <alignment horizontal="left" vertical="center"/>
      <protection/>
    </xf>
    <xf numFmtId="49" fontId="31" fillId="0" borderId="5" xfId="21" applyNumberFormat="1" applyFont="1" applyBorder="1" applyAlignment="1" applyProtection="1" quotePrefix="1">
      <alignment horizontal="right" vertical="center"/>
      <protection/>
    </xf>
    <xf numFmtId="184" fontId="12" fillId="0" borderId="5" xfId="21" applyNumberFormat="1" applyFont="1" applyBorder="1" applyAlignment="1" applyProtection="1">
      <alignment horizontal="right" vertical="center"/>
      <protection/>
    </xf>
    <xf numFmtId="193" fontId="12" fillId="0" borderId="5" xfId="21" applyNumberFormat="1" applyFont="1" applyBorder="1" applyAlignment="1" applyProtection="1">
      <alignment horizontal="right" vertical="center"/>
      <protection/>
    </xf>
    <xf numFmtId="0" fontId="12" fillId="0" borderId="0" xfId="21" applyFont="1" applyAlignment="1">
      <alignment horizontal="right"/>
      <protection/>
    </xf>
    <xf numFmtId="0" fontId="32" fillId="0" borderId="0" xfId="21" applyFont="1" applyAlignment="1" applyProtection="1">
      <alignment horizontal="distributed" vertical="center"/>
      <protection/>
    </xf>
    <xf numFmtId="0" fontId="12" fillId="0" borderId="0" xfId="21" applyFont="1" applyAlignment="1" applyProtection="1">
      <alignment horizontal="distributed" vertical="center"/>
      <protection/>
    </xf>
    <xf numFmtId="49" fontId="19" fillId="0" borderId="5" xfId="21" applyNumberFormat="1" applyFont="1" applyBorder="1" applyAlignment="1" applyProtection="1" quotePrefix="1">
      <alignment horizontal="right" vertical="center"/>
      <protection/>
    </xf>
    <xf numFmtId="184" fontId="12" fillId="0" borderId="5" xfId="21" applyNumberFormat="1" applyFont="1" applyBorder="1" applyAlignment="1" applyProtection="1">
      <alignment horizontal="right" vertical="center"/>
      <protection locked="0"/>
    </xf>
    <xf numFmtId="185" fontId="12" fillId="0" borderId="5" xfId="21" applyNumberFormat="1" applyFont="1" applyBorder="1" applyAlignment="1" applyProtection="1">
      <alignment horizontal="right" vertical="center"/>
      <protection/>
    </xf>
    <xf numFmtId="186" fontId="12" fillId="0" borderId="0" xfId="21" applyNumberFormat="1" applyFont="1" applyBorder="1" applyAlignment="1" applyProtection="1">
      <alignment horizontal="right" vertical="center"/>
      <protection/>
    </xf>
    <xf numFmtId="184" fontId="53" fillId="0" borderId="5" xfId="21" applyNumberFormat="1" applyFont="1" applyBorder="1" applyAlignment="1" applyProtection="1">
      <alignment horizontal="right" vertical="center"/>
      <protection locked="0"/>
    </xf>
    <xf numFmtId="0" fontId="35" fillId="0" borderId="0" xfId="21" applyFont="1" applyAlignment="1" applyProtection="1">
      <alignment horizontal="distributed" vertical="center"/>
      <protection/>
    </xf>
    <xf numFmtId="0" fontId="6" fillId="0" borderId="0" xfId="21" applyFont="1" applyAlignment="1" applyProtection="1">
      <alignment horizontal="distributed" vertical="center"/>
      <protection/>
    </xf>
    <xf numFmtId="0" fontId="20" fillId="0" borderId="0" xfId="21" applyFont="1" applyBorder="1" applyAlignment="1" applyProtection="1" quotePrefix="1">
      <alignment horizontal="justify" vertical="center"/>
      <protection/>
    </xf>
    <xf numFmtId="0" fontId="2" fillId="0" borderId="0" xfId="21" applyFont="1" applyBorder="1" applyAlignment="1" applyProtection="1">
      <alignment horizontal="justify" vertical="center"/>
      <protection/>
    </xf>
    <xf numFmtId="185" fontId="28" fillId="0" borderId="5" xfId="21" applyNumberFormat="1" applyFont="1" applyBorder="1" applyAlignment="1" applyProtection="1">
      <alignment horizontal="right" vertical="center"/>
      <protection/>
    </xf>
    <xf numFmtId="186" fontId="28" fillId="0" borderId="0" xfId="21" applyNumberFormat="1" applyFont="1" applyBorder="1" applyAlignment="1" applyProtection="1">
      <alignment horizontal="right" vertical="center"/>
      <protection/>
    </xf>
    <xf numFmtId="0" fontId="17" fillId="0" borderId="0" xfId="21" applyFont="1" applyBorder="1" applyAlignment="1" applyProtection="1" quotePrefix="1">
      <alignment horizontal="justify" vertical="center"/>
      <protection/>
    </xf>
    <xf numFmtId="0" fontId="54" fillId="0" borderId="0" xfId="21" applyFont="1" applyBorder="1" applyAlignment="1" applyProtection="1">
      <alignment horizontal="justify" vertical="center"/>
      <protection/>
    </xf>
    <xf numFmtId="0" fontId="6" fillId="0" borderId="0" xfId="21" applyFont="1" applyBorder="1" applyAlignment="1" applyProtection="1">
      <alignment horizontal="justify" vertical="center"/>
      <protection/>
    </xf>
    <xf numFmtId="0" fontId="19" fillId="0" borderId="0" xfId="21" applyFont="1" applyBorder="1" applyAlignment="1" applyProtection="1">
      <alignment horizontal="distributed" vertical="center"/>
      <protection/>
    </xf>
    <xf numFmtId="0" fontId="54" fillId="0" borderId="0" xfId="21" applyFont="1" applyBorder="1" applyAlignment="1" applyProtection="1">
      <alignment horizontal="distributed" vertical="center"/>
      <protection/>
    </xf>
    <xf numFmtId="0" fontId="6" fillId="0" borderId="0" xfId="21" applyFont="1" applyBorder="1" applyAlignment="1" applyProtection="1">
      <alignment horizontal="distributed" vertical="center"/>
      <protection/>
    </xf>
    <xf numFmtId="49" fontId="55" fillId="0" borderId="5" xfId="21" applyNumberFormat="1" applyFont="1" applyBorder="1" applyAlignment="1" applyProtection="1" quotePrefix="1">
      <alignment horizontal="right" vertical="center"/>
      <protection/>
    </xf>
    <xf numFmtId="0" fontId="19" fillId="0" borderId="5" xfId="21" applyFont="1" applyBorder="1" applyAlignment="1" applyProtection="1">
      <alignment horizontal="right" vertical="center"/>
      <protection/>
    </xf>
    <xf numFmtId="0" fontId="56" fillId="0" borderId="0" xfId="21" applyFont="1" applyAlignment="1" applyProtection="1">
      <alignment horizontal="distributed" vertical="center"/>
      <protection/>
    </xf>
    <xf numFmtId="0" fontId="54" fillId="0" borderId="0" xfId="21" applyFont="1" applyAlignment="1" applyProtection="1">
      <alignment horizontal="distributed" vertical="center"/>
      <protection/>
    </xf>
    <xf numFmtId="0" fontId="19" fillId="0" borderId="0" xfId="21" applyFont="1" applyBorder="1" applyAlignment="1" applyProtection="1" quotePrefix="1">
      <alignment horizontal="distributed" vertical="center"/>
      <protection/>
    </xf>
    <xf numFmtId="0" fontId="32" fillId="0" borderId="0" xfId="21" applyFont="1" applyAlignment="1" applyProtection="1">
      <alignment horizontal="distributed" vertical="center" wrapText="1"/>
      <protection/>
    </xf>
    <xf numFmtId="0" fontId="12" fillId="0" borderId="0" xfId="21" applyFont="1" applyBorder="1" applyAlignment="1" applyProtection="1">
      <alignment horizontal="distributed" vertical="center"/>
      <protection/>
    </xf>
    <xf numFmtId="0" fontId="17" fillId="0" borderId="0" xfId="21" applyFont="1" applyBorder="1" applyAlignment="1" applyProtection="1">
      <alignment horizontal="justify" vertical="center"/>
      <protection/>
    </xf>
    <xf numFmtId="184" fontId="28" fillId="0" borderId="5" xfId="21" applyNumberFormat="1" applyFont="1" applyBorder="1" applyAlignment="1" applyProtection="1">
      <alignment horizontal="right" vertical="center"/>
      <protection locked="0"/>
    </xf>
    <xf numFmtId="0" fontId="20" fillId="0" borderId="0" xfId="21" applyFont="1" applyBorder="1" applyAlignment="1" applyProtection="1">
      <alignment horizontal="justify" vertical="center"/>
      <protection/>
    </xf>
    <xf numFmtId="0" fontId="57" fillId="0" borderId="0" xfId="21" applyFont="1" applyBorder="1" applyAlignment="1" applyProtection="1">
      <alignment horizontal="justify" vertical="center"/>
      <protection/>
    </xf>
    <xf numFmtId="0" fontId="2" fillId="0" borderId="0" xfId="21" applyFont="1" applyBorder="1" applyAlignment="1" applyProtection="1">
      <alignment horizontal="justify" vertical="center"/>
      <protection/>
    </xf>
    <xf numFmtId="0" fontId="17" fillId="0" borderId="0" xfId="21" applyFont="1" applyAlignment="1" applyProtection="1">
      <alignment vertical="center"/>
      <protection/>
    </xf>
    <xf numFmtId="49" fontId="36" fillId="0" borderId="0" xfId="21" applyNumberFormat="1" applyFont="1" applyBorder="1" applyAlignment="1" applyProtection="1">
      <alignment horizontal="left" vertical="center"/>
      <protection/>
    </xf>
    <xf numFmtId="0" fontId="58" fillId="0" borderId="0" xfId="21" applyFont="1" applyAlignment="1" applyProtection="1" quotePrefix="1">
      <alignment horizontal="distributed" vertical="center"/>
      <protection/>
    </xf>
    <xf numFmtId="0" fontId="29" fillId="0" borderId="7" xfId="21" applyFont="1" applyBorder="1" applyAlignment="1" applyProtection="1">
      <alignment vertical="center"/>
      <protection/>
    </xf>
    <xf numFmtId="0" fontId="19" fillId="0" borderId="7" xfId="21" applyFont="1" applyBorder="1" applyAlignment="1" applyProtection="1" quotePrefix="1">
      <alignment horizontal="left" vertical="center"/>
      <protection/>
    </xf>
    <xf numFmtId="0" fontId="19" fillId="0" borderId="7" xfId="21" applyFont="1" applyBorder="1" applyAlignment="1" applyProtection="1" quotePrefix="1">
      <alignment horizontal="right" vertical="center"/>
      <protection/>
    </xf>
    <xf numFmtId="49" fontId="19" fillId="0" borderId="8" xfId="21" applyNumberFormat="1" applyFont="1" applyBorder="1" applyAlignment="1" applyProtection="1" quotePrefix="1">
      <alignment horizontal="distributed" vertical="center"/>
      <protection/>
    </xf>
    <xf numFmtId="179" fontId="28" fillId="0" borderId="8" xfId="21" applyNumberFormat="1" applyFont="1" applyBorder="1" applyAlignment="1" applyProtection="1">
      <alignment vertical="center"/>
      <protection/>
    </xf>
    <xf numFmtId="184" fontId="28" fillId="0" borderId="8" xfId="21" applyNumberFormat="1" applyFont="1" applyBorder="1" applyAlignment="1" applyProtection="1">
      <alignment vertical="center"/>
      <protection/>
    </xf>
    <xf numFmtId="193" fontId="28" fillId="0" borderId="8" xfId="21" applyNumberFormat="1" applyFont="1" applyBorder="1" applyAlignment="1" applyProtection="1">
      <alignment vertical="center"/>
      <protection/>
    </xf>
    <xf numFmtId="0" fontId="59" fillId="0" borderId="7" xfId="21" applyFont="1" applyBorder="1" applyAlignment="1">
      <alignment/>
      <protection/>
    </xf>
    <xf numFmtId="0" fontId="32" fillId="0" borderId="0" xfId="21" applyFont="1" applyBorder="1" applyAlignment="1" applyProtection="1">
      <alignment horizontal="left" vertical="center" wrapText="1"/>
      <protection/>
    </xf>
    <xf numFmtId="0" fontId="6" fillId="0" borderId="0" xfId="21" applyFont="1" applyBorder="1" applyAlignment="1">
      <alignment horizontal="left" vertical="center"/>
      <protection/>
    </xf>
    <xf numFmtId="0" fontId="6" fillId="0" borderId="0" xfId="21" applyAlignment="1">
      <alignment horizontal="left" vertical="center"/>
      <protection/>
    </xf>
    <xf numFmtId="0" fontId="26" fillId="0" borderId="0" xfId="21" applyFont="1">
      <alignment/>
      <protection/>
    </xf>
    <xf numFmtId="0" fontId="52" fillId="0" borderId="0" xfId="21" applyFont="1">
      <alignment/>
      <protection/>
    </xf>
    <xf numFmtId="0" fontId="37" fillId="0" borderId="0" xfId="21" applyFont="1">
      <alignment/>
      <protection/>
    </xf>
    <xf numFmtId="0" fontId="29" fillId="0" borderId="0" xfId="21" applyFont="1">
      <alignment/>
      <protection/>
    </xf>
    <xf numFmtId="0" fontId="6" fillId="0" borderId="0" xfId="21" applyFont="1">
      <alignment/>
      <protection/>
    </xf>
    <xf numFmtId="0" fontId="2" fillId="0" borderId="0" xfId="22" applyFont="1" applyAlignment="1" applyProtection="1">
      <alignment horizontal="left" vertical="center"/>
      <protection/>
    </xf>
    <xf numFmtId="0" fontId="2" fillId="0" borderId="0" xfId="22" applyFont="1" applyAlignment="1" applyProtection="1">
      <alignment vertical="center"/>
      <protection/>
    </xf>
    <xf numFmtId="0" fontId="61" fillId="0" borderId="0" xfId="22" applyFont="1" applyAlignment="1" applyProtection="1">
      <alignment vertical="center"/>
      <protection/>
    </xf>
    <xf numFmtId="179" fontId="2" fillId="0" borderId="0" xfId="22" applyNumberFormat="1" applyFont="1" applyAlignment="1" applyProtection="1">
      <alignment vertical="center"/>
      <protection/>
    </xf>
    <xf numFmtId="180" fontId="2" fillId="0" borderId="0" xfId="22" applyNumberFormat="1" applyFont="1" applyAlignment="1" applyProtection="1">
      <alignment vertical="center"/>
      <protection/>
    </xf>
    <xf numFmtId="0" fontId="2" fillId="0" borderId="0" xfId="22" applyFont="1" applyAlignment="1" applyProtection="1">
      <alignment horizontal="right" vertical="center"/>
      <protection/>
    </xf>
    <xf numFmtId="0" fontId="2" fillId="3" borderId="0" xfId="22" applyFont="1" applyFill="1" applyAlignment="1" applyProtection="1">
      <alignment horizontal="left" vertical="center"/>
      <protection/>
    </xf>
    <xf numFmtId="0" fontId="2" fillId="3" borderId="0" xfId="22" applyFont="1" applyFill="1" applyAlignment="1" applyProtection="1">
      <alignment vertical="center"/>
      <protection/>
    </xf>
    <xf numFmtId="0" fontId="61" fillId="3" borderId="0" xfId="22" applyFont="1" applyFill="1" applyAlignment="1" applyProtection="1">
      <alignment vertical="center"/>
      <protection/>
    </xf>
    <xf numFmtId="0" fontId="2" fillId="0" borderId="0" xfId="22" applyFont="1" applyAlignment="1" applyProtection="1">
      <alignment horizontal="center" vertical="center"/>
      <protection/>
    </xf>
    <xf numFmtId="0" fontId="13" fillId="0" borderId="0" xfId="22" applyFont="1" applyAlignment="1" applyProtection="1">
      <alignment horizontal="right" vertical="center"/>
      <protection locked="0"/>
    </xf>
    <xf numFmtId="0" fontId="62" fillId="0" borderId="0" xfId="22" applyFont="1" applyAlignment="1" applyProtection="1">
      <alignment horizontal="right" vertical="center"/>
      <protection/>
    </xf>
    <xf numFmtId="0" fontId="63" fillId="0" borderId="0" xfId="22" applyFont="1" applyAlignment="1" applyProtection="1">
      <alignment horizontal="right" vertical="center"/>
      <protection/>
    </xf>
    <xf numFmtId="0" fontId="64" fillId="0" borderId="0" xfId="22" applyFont="1" applyAlignment="1" applyProtection="1">
      <alignment vertical="center"/>
      <protection/>
    </xf>
    <xf numFmtId="41" fontId="65" fillId="0" borderId="0" xfId="24" applyFont="1" applyAlignment="1" applyProtection="1">
      <alignment vertical="center"/>
      <protection/>
    </xf>
    <xf numFmtId="41" fontId="65" fillId="0" borderId="0" xfId="24" applyFont="1" applyAlignment="1" applyProtection="1">
      <alignment horizontal="centerContinuous" vertical="center"/>
      <protection/>
    </xf>
    <xf numFmtId="41" fontId="66" fillId="0" borderId="0" xfId="24" applyFont="1" applyAlignment="1" applyProtection="1">
      <alignment horizontal="centerContinuous" vertical="center"/>
      <protection/>
    </xf>
    <xf numFmtId="179" fontId="65" fillId="0" borderId="0" xfId="24" applyNumberFormat="1" applyFont="1" applyAlignment="1" applyProtection="1">
      <alignment horizontal="centerContinuous" vertical="center"/>
      <protection/>
    </xf>
    <xf numFmtId="180" fontId="65" fillId="0" borderId="0" xfId="24" applyNumberFormat="1" applyFont="1" applyAlignment="1" applyProtection="1" quotePrefix="1">
      <alignment horizontal="centerContinuous" vertical="center"/>
      <protection/>
    </xf>
    <xf numFmtId="0" fontId="67" fillId="0" borderId="0" xfId="22" applyFont="1" applyAlignment="1" applyProtection="1">
      <alignment horizontal="right"/>
      <protection/>
    </xf>
    <xf numFmtId="0" fontId="65" fillId="0" borderId="0" xfId="22" applyFont="1" applyAlignment="1" applyProtection="1">
      <alignment horizontal="right" vertical="center"/>
      <protection/>
    </xf>
    <xf numFmtId="0" fontId="68" fillId="0" borderId="0" xfId="22" applyFont="1" applyAlignment="1" applyProtection="1">
      <alignment horizontal="right" vertical="center"/>
      <protection/>
    </xf>
    <xf numFmtId="0" fontId="19" fillId="0" borderId="0" xfId="22" applyFont="1" applyAlignment="1" applyProtection="1">
      <alignment vertical="center"/>
      <protection/>
    </xf>
    <xf numFmtId="0" fontId="17" fillId="0" borderId="0" xfId="22" applyFont="1" applyAlignment="1" applyProtection="1">
      <alignment vertical="center"/>
      <protection/>
    </xf>
    <xf numFmtId="0" fontId="51" fillId="0" borderId="0" xfId="22" applyFont="1" applyAlignment="1" applyProtection="1">
      <alignment horizontal="centerContinuous" vertical="center"/>
      <protection/>
    </xf>
    <xf numFmtId="179" fontId="17" fillId="0" borderId="0" xfId="22" applyNumberFormat="1" applyFont="1" applyAlignment="1" applyProtection="1">
      <alignment horizontal="centerContinuous" vertical="center"/>
      <protection/>
    </xf>
    <xf numFmtId="180" fontId="17" fillId="0" borderId="0" xfId="22" applyNumberFormat="1" applyFont="1" applyAlignment="1" applyProtection="1">
      <alignment horizontal="centerContinuous" vertical="center"/>
      <protection/>
    </xf>
    <xf numFmtId="0" fontId="21" fillId="0" borderId="0" xfId="22" applyFont="1" applyAlignment="1" applyProtection="1">
      <alignment horizontal="right" vertical="center"/>
      <protection/>
    </xf>
    <xf numFmtId="0" fontId="17" fillId="0" borderId="0" xfId="22" applyFont="1" applyAlignment="1" applyProtection="1">
      <alignment horizontal="center" vertical="center"/>
      <protection/>
    </xf>
    <xf numFmtId="0" fontId="27" fillId="0" borderId="0" xfId="22" applyFont="1" applyAlignment="1" applyProtection="1">
      <alignment horizontal="center" vertical="center"/>
      <protection/>
    </xf>
    <xf numFmtId="0" fontId="20" fillId="0" borderId="13" xfId="22" applyFont="1" applyBorder="1" applyAlignment="1" applyProtection="1" quotePrefix="1">
      <alignment horizontal="center" vertical="center"/>
      <protection/>
    </xf>
    <xf numFmtId="0" fontId="69" fillId="0" borderId="14" xfId="22" applyFont="1" applyBorder="1" applyAlignment="1" applyProtection="1" quotePrefix="1">
      <alignment vertical="center"/>
      <protection/>
    </xf>
    <xf numFmtId="179" fontId="20" fillId="0" borderId="2" xfId="22" applyNumberFormat="1" applyFont="1" applyBorder="1" applyAlignment="1" applyProtection="1">
      <alignment horizontal="centerContinuous" vertical="center"/>
      <protection/>
    </xf>
    <xf numFmtId="179" fontId="20" fillId="0" borderId="3" xfId="22" applyNumberFormat="1" applyFont="1" applyBorder="1" applyAlignment="1" applyProtection="1">
      <alignment horizontal="centerContinuous" vertical="center"/>
      <protection/>
    </xf>
    <xf numFmtId="180" fontId="20" fillId="0" borderId="2" xfId="22" applyNumberFormat="1" applyFont="1" applyBorder="1" applyAlignment="1" applyProtection="1">
      <alignment horizontal="centerContinuous" vertical="center"/>
      <protection/>
    </xf>
    <xf numFmtId="0" fontId="20" fillId="0" borderId="2" xfId="22" applyFont="1" applyBorder="1" applyAlignment="1" applyProtection="1">
      <alignment horizontal="centerContinuous" vertical="center"/>
      <protection/>
    </xf>
    <xf numFmtId="0" fontId="19" fillId="3" borderId="19" xfId="22" applyFont="1" applyFill="1" applyBorder="1" applyAlignment="1" applyProtection="1">
      <alignment vertical="center"/>
      <protection/>
    </xf>
    <xf numFmtId="0" fontId="20" fillId="3" borderId="19" xfId="22" applyFont="1" applyFill="1" applyBorder="1" applyAlignment="1" applyProtection="1">
      <alignment vertical="center"/>
      <protection/>
    </xf>
    <xf numFmtId="0" fontId="69" fillId="3" borderId="20" xfId="22" applyFont="1" applyFill="1" applyBorder="1" applyAlignment="1" applyProtection="1">
      <alignment vertical="center"/>
      <protection/>
    </xf>
    <xf numFmtId="0" fontId="27" fillId="4" borderId="21" xfId="22" applyFont="1" applyFill="1" applyBorder="1" applyAlignment="1" applyProtection="1" quotePrefix="1">
      <alignment horizontal="center" vertical="center"/>
      <protection/>
    </xf>
    <xf numFmtId="0" fontId="20" fillId="0" borderId="0" xfId="22" applyFont="1" applyAlignment="1" applyProtection="1">
      <alignment vertical="center"/>
      <protection/>
    </xf>
    <xf numFmtId="0" fontId="20" fillId="0" borderId="16" xfId="22" applyFont="1" applyBorder="1" applyAlignment="1" applyProtection="1" quotePrefix="1">
      <alignment horizontal="center" vertical="center"/>
      <protection/>
    </xf>
    <xf numFmtId="0" fontId="69" fillId="0" borderId="17" xfId="22" applyFont="1" applyBorder="1" applyAlignment="1" applyProtection="1">
      <alignment horizontal="left" vertical="center"/>
      <protection/>
    </xf>
    <xf numFmtId="179" fontId="20" fillId="0" borderId="17" xfId="22" applyNumberFormat="1" applyFont="1" applyBorder="1" applyAlignment="1" applyProtection="1" quotePrefix="1">
      <alignment horizontal="center" vertical="center"/>
      <protection/>
    </xf>
    <xf numFmtId="179" fontId="20" fillId="0" borderId="17" xfId="22" applyNumberFormat="1" applyFont="1" applyBorder="1" applyAlignment="1" applyProtection="1">
      <alignment horizontal="center" vertical="center"/>
      <protection/>
    </xf>
    <xf numFmtId="0" fontId="20" fillId="0" borderId="16" xfId="22" applyFont="1" applyBorder="1" applyAlignment="1" applyProtection="1">
      <alignment horizontal="center" vertical="center"/>
      <protection/>
    </xf>
    <xf numFmtId="0" fontId="19" fillId="3" borderId="16" xfId="22" applyFont="1" applyFill="1" applyBorder="1" applyAlignment="1" applyProtection="1">
      <alignment vertical="center"/>
      <protection/>
    </xf>
    <xf numFmtId="0" fontId="20" fillId="3" borderId="16" xfId="22" applyFont="1" applyFill="1" applyBorder="1" applyAlignment="1" applyProtection="1" quotePrefix="1">
      <alignment horizontal="left" vertical="center"/>
      <protection/>
    </xf>
    <xf numFmtId="0" fontId="69" fillId="3" borderId="17" xfId="22" applyFont="1" applyFill="1" applyBorder="1" applyAlignment="1" applyProtection="1">
      <alignment horizontal="left" vertical="center"/>
      <protection/>
    </xf>
    <xf numFmtId="0" fontId="70" fillId="4" borderId="22" xfId="22" applyFont="1" applyFill="1" applyBorder="1" applyAlignment="1" applyProtection="1">
      <alignment horizontal="center" vertical="center"/>
      <protection/>
    </xf>
    <xf numFmtId="0" fontId="32" fillId="0" borderId="0" xfId="22" applyFont="1" applyBorder="1" applyAlignment="1" applyProtection="1">
      <alignment vertical="center"/>
      <protection/>
    </xf>
    <xf numFmtId="0" fontId="71" fillId="0" borderId="0" xfId="22" applyFont="1" applyBorder="1" applyAlignment="1" applyProtection="1" quotePrefix="1">
      <alignment horizontal="left" vertical="center"/>
      <protection/>
    </xf>
    <xf numFmtId="0" fontId="61" fillId="0" borderId="5" xfId="22" applyFont="1" applyBorder="1" applyAlignment="1" applyProtection="1">
      <alignment horizontal="left" vertical="center"/>
      <protection/>
    </xf>
    <xf numFmtId="179" fontId="71" fillId="0" borderId="5" xfId="22" applyNumberFormat="1" applyFont="1" applyBorder="1" applyAlignment="1" applyProtection="1" quotePrefix="1">
      <alignment horizontal="center" vertical="center"/>
      <protection/>
    </xf>
    <xf numFmtId="179" fontId="71" fillId="0" borderId="5" xfId="22" applyNumberFormat="1" applyFont="1" applyBorder="1" applyAlignment="1" applyProtection="1">
      <alignment horizontal="center" vertical="center"/>
      <protection/>
    </xf>
    <xf numFmtId="184" fontId="49" fillId="0" borderId="0" xfId="22" applyNumberFormat="1" applyFont="1" applyAlignment="1">
      <alignment horizontal="center"/>
      <protection/>
    </xf>
    <xf numFmtId="0" fontId="32" fillId="3" borderId="0" xfId="22" applyFont="1" applyFill="1" applyBorder="1" applyAlignment="1" applyProtection="1">
      <alignment vertical="center"/>
      <protection/>
    </xf>
    <xf numFmtId="0" fontId="71" fillId="3" borderId="0" xfId="22" applyFont="1" applyFill="1" applyBorder="1" applyAlignment="1" applyProtection="1" quotePrefix="1">
      <alignment horizontal="left" vertical="center"/>
      <protection/>
    </xf>
    <xf numFmtId="0" fontId="61" fillId="3" borderId="5" xfId="22" applyFont="1" applyFill="1" applyBorder="1" applyAlignment="1" applyProtection="1">
      <alignment horizontal="left" vertical="center"/>
      <protection/>
    </xf>
    <xf numFmtId="0" fontId="6" fillId="4" borderId="23" xfId="22" applyFont="1" applyFill="1" applyBorder="1" applyAlignment="1" applyProtection="1">
      <alignment horizontal="center" vertical="center"/>
      <protection/>
    </xf>
    <xf numFmtId="0" fontId="71" fillId="0" borderId="0" xfId="22" applyFont="1" applyAlignment="1" applyProtection="1">
      <alignment vertical="center"/>
      <protection/>
    </xf>
    <xf numFmtId="0" fontId="20" fillId="0" borderId="0" xfId="22" applyFont="1" applyBorder="1" applyAlignment="1" applyProtection="1" quotePrefix="1">
      <alignment horizontal="center" vertical="center"/>
      <protection/>
    </xf>
    <xf numFmtId="0" fontId="27" fillId="0" borderId="0" xfId="22" applyFont="1" applyAlignment="1" applyProtection="1">
      <alignment horizontal="center" vertical="center"/>
      <protection/>
    </xf>
    <xf numFmtId="0" fontId="72" fillId="0" borderId="5" xfId="22" applyFont="1" applyBorder="1" applyAlignment="1" applyProtection="1">
      <alignment horizontal="right" vertical="center"/>
      <protection/>
    </xf>
    <xf numFmtId="184" fontId="28" fillId="0" borderId="5" xfId="22" applyNumberFormat="1" applyFont="1" applyBorder="1" applyAlignment="1" applyProtection="1">
      <alignment horizontal="right" vertical="center"/>
      <protection/>
    </xf>
    <xf numFmtId="185" fontId="28" fillId="0" borderId="5" xfId="22" applyNumberFormat="1" applyFont="1" applyBorder="1" applyAlignment="1" applyProtection="1">
      <alignment horizontal="right" vertical="center"/>
      <protection/>
    </xf>
    <xf numFmtId="186" fontId="28" fillId="0" borderId="0" xfId="22" applyNumberFormat="1" applyFont="1" applyBorder="1" applyAlignment="1" applyProtection="1">
      <alignment horizontal="right" vertical="center"/>
      <protection/>
    </xf>
    <xf numFmtId="0" fontId="19" fillId="3" borderId="0" xfId="22" applyFont="1" applyFill="1" applyBorder="1" applyAlignment="1" applyProtection="1">
      <alignment vertical="center"/>
      <protection/>
    </xf>
    <xf numFmtId="0" fontId="20" fillId="3" borderId="0" xfId="22" applyFont="1" applyFill="1" applyBorder="1" applyAlignment="1" applyProtection="1" quotePrefix="1">
      <alignment horizontal="left" vertical="center"/>
      <protection/>
    </xf>
    <xf numFmtId="0" fontId="72" fillId="3" borderId="0" xfId="22" applyFont="1" applyFill="1" applyBorder="1" applyAlignment="1" applyProtection="1">
      <alignment vertical="center"/>
      <protection/>
    </xf>
    <xf numFmtId="0" fontId="72" fillId="3" borderId="5" xfId="22" applyFont="1" applyFill="1" applyBorder="1" applyAlignment="1" applyProtection="1">
      <alignment vertical="center"/>
      <protection/>
    </xf>
    <xf numFmtId="0" fontId="27" fillId="4" borderId="23" xfId="22" applyFont="1" applyFill="1" applyBorder="1" applyAlignment="1" applyProtection="1" quotePrefix="1">
      <alignment horizontal="center" vertical="center"/>
      <protection/>
    </xf>
    <xf numFmtId="0" fontId="73" fillId="0" borderId="0" xfId="22" applyFont="1" applyAlignment="1" applyProtection="1">
      <alignment vertical="center"/>
      <protection/>
    </xf>
    <xf numFmtId="0" fontId="19" fillId="0" borderId="0" xfId="22" applyFont="1" applyBorder="1" applyAlignment="1" applyProtection="1">
      <alignment vertical="center"/>
      <protection/>
    </xf>
    <xf numFmtId="0" fontId="19" fillId="0" borderId="0" xfId="22" applyFont="1" applyBorder="1" applyAlignment="1" applyProtection="1" quotePrefix="1">
      <alignment horizontal="left" vertical="center"/>
      <protection/>
    </xf>
    <xf numFmtId="0" fontId="37" fillId="0" borderId="0" xfId="22" applyFont="1" applyBorder="1" applyAlignment="1" applyProtection="1">
      <alignment horizontal="distributed" vertical="center"/>
      <protection/>
    </xf>
    <xf numFmtId="0" fontId="37" fillId="0" borderId="5" xfId="22" applyFont="1" applyBorder="1" applyAlignment="1" applyProtection="1">
      <alignment horizontal="right" vertical="center"/>
      <protection/>
    </xf>
    <xf numFmtId="184" fontId="28" fillId="0" borderId="0" xfId="22" applyNumberFormat="1" applyFont="1" applyAlignment="1">
      <alignment horizontal="right"/>
      <protection/>
    </xf>
    <xf numFmtId="0" fontId="19" fillId="3" borderId="0" xfId="22" applyFont="1" applyFill="1" applyBorder="1" applyAlignment="1" applyProtection="1" quotePrefix="1">
      <alignment horizontal="left" vertical="center"/>
      <protection/>
    </xf>
    <xf numFmtId="0" fontId="37" fillId="3" borderId="0" xfId="22" applyFont="1" applyFill="1" applyBorder="1" applyAlignment="1" applyProtection="1">
      <alignment horizontal="distributed" vertical="center"/>
      <protection/>
    </xf>
    <xf numFmtId="0" fontId="37" fillId="3" borderId="5" xfId="22" applyFont="1" applyFill="1" applyBorder="1" applyAlignment="1" applyProtection="1">
      <alignment vertical="center"/>
      <protection/>
    </xf>
    <xf numFmtId="0" fontId="73" fillId="0" borderId="0" xfId="22" applyFont="1" applyBorder="1" applyAlignment="1" applyProtection="1">
      <alignment vertical="center"/>
      <protection/>
    </xf>
    <xf numFmtId="0" fontId="37" fillId="0" borderId="5" xfId="22" applyFont="1" applyBorder="1" applyAlignment="1" applyProtection="1" quotePrefix="1">
      <alignment horizontal="right" vertical="center"/>
      <protection/>
    </xf>
    <xf numFmtId="0" fontId="37" fillId="3" borderId="5" xfId="22" applyFont="1" applyFill="1" applyBorder="1" applyAlignment="1" applyProtection="1" quotePrefix="1">
      <alignment horizontal="distributed" vertical="center"/>
      <protection/>
    </xf>
    <xf numFmtId="0" fontId="27" fillId="4" borderId="23" xfId="22" applyFont="1" applyFill="1" applyBorder="1" applyAlignment="1" applyProtection="1">
      <alignment horizontal="center" vertical="center"/>
      <protection/>
    </xf>
    <xf numFmtId="0" fontId="32" fillId="0" borderId="0" xfId="22" applyFont="1" applyBorder="1" applyAlignment="1" applyProtection="1">
      <alignment horizontal="distributed" vertical="center"/>
      <protection/>
    </xf>
    <xf numFmtId="0" fontId="30" fillId="0" borderId="5" xfId="22" applyFont="1" applyBorder="1" applyAlignment="1" applyProtection="1" quotePrefix="1">
      <alignment horizontal="right" vertical="center"/>
      <protection/>
    </xf>
    <xf numFmtId="184" fontId="12" fillId="0" borderId="5" xfId="22" applyNumberFormat="1" applyFont="1" applyBorder="1" applyAlignment="1" applyProtection="1">
      <alignment horizontal="right" vertical="center"/>
      <protection locked="0"/>
    </xf>
    <xf numFmtId="184" fontId="12" fillId="0" borderId="5" xfId="22" applyNumberFormat="1" applyFont="1" applyBorder="1" applyAlignment="1" applyProtection="1">
      <alignment horizontal="right" vertical="center"/>
      <protection/>
    </xf>
    <xf numFmtId="185" fontId="12" fillId="0" borderId="5" xfId="22" applyNumberFormat="1" applyFont="1" applyBorder="1" applyAlignment="1" applyProtection="1">
      <alignment horizontal="right" vertical="center"/>
      <protection/>
    </xf>
    <xf numFmtId="186" fontId="12" fillId="0" borderId="0" xfId="22" applyNumberFormat="1" applyFont="1" applyBorder="1" applyAlignment="1" applyProtection="1">
      <alignment horizontal="right" vertical="center"/>
      <protection/>
    </xf>
    <xf numFmtId="187" fontId="32" fillId="3" borderId="0" xfId="22" applyNumberFormat="1" applyFont="1" applyFill="1" applyBorder="1" applyAlignment="1" applyProtection="1">
      <alignment horizontal="center" vertical="center"/>
      <protection/>
    </xf>
    <xf numFmtId="0" fontId="30" fillId="3" borderId="0" xfId="22" applyFont="1" applyFill="1" applyBorder="1" applyAlignment="1" applyProtection="1">
      <alignment horizontal="distributed" vertical="center"/>
      <protection/>
    </xf>
    <xf numFmtId="0" fontId="30" fillId="3" borderId="5" xfId="22" applyFont="1" applyFill="1" applyBorder="1" applyAlignment="1" applyProtection="1" quotePrefix="1">
      <alignment horizontal="distributed" vertical="center"/>
      <protection/>
    </xf>
    <xf numFmtId="0" fontId="6" fillId="4" borderId="23" xfId="22" applyFont="1" applyFill="1" applyBorder="1" applyAlignment="1" applyProtection="1" quotePrefix="1">
      <alignment horizontal="center" vertical="center"/>
      <protection/>
    </xf>
    <xf numFmtId="0" fontId="74" fillId="0" borderId="0" xfId="22" applyFont="1" applyBorder="1" applyAlignment="1" applyProtection="1">
      <alignment vertical="center"/>
      <protection/>
    </xf>
    <xf numFmtId="0" fontId="32" fillId="0" borderId="0" xfId="22" applyFont="1" applyBorder="1" applyAlignment="1" applyProtection="1" quotePrefix="1">
      <alignment horizontal="left" vertical="center"/>
      <protection/>
    </xf>
    <xf numFmtId="0" fontId="30" fillId="0" borderId="0" xfId="22" applyFont="1" applyBorder="1" applyAlignment="1" applyProtection="1">
      <alignment horizontal="distributed" vertical="center"/>
      <protection/>
    </xf>
    <xf numFmtId="184" fontId="12" fillId="0" borderId="0" xfId="22" applyNumberFormat="1" applyFont="1" applyAlignment="1">
      <alignment horizontal="right"/>
      <protection/>
    </xf>
    <xf numFmtId="0" fontId="32" fillId="3" borderId="0" xfId="22" applyFont="1" applyFill="1" applyBorder="1" applyAlignment="1" applyProtection="1" quotePrefix="1">
      <alignment horizontal="left" vertical="center"/>
      <protection/>
    </xf>
    <xf numFmtId="0" fontId="19" fillId="0" borderId="0" xfId="22" applyFont="1" applyBorder="1" applyAlignment="1" applyProtection="1" quotePrefix="1">
      <alignment horizontal="left" vertical="top"/>
      <protection/>
    </xf>
    <xf numFmtId="0" fontId="73" fillId="0" borderId="0" xfId="22" applyFont="1" applyBorder="1" applyAlignment="1" applyProtection="1">
      <alignment vertical="top"/>
      <protection/>
    </xf>
    <xf numFmtId="0" fontId="37" fillId="0" borderId="0" xfId="22" applyFont="1" applyBorder="1" applyAlignment="1" applyProtection="1">
      <alignment horizontal="distributed" vertical="top"/>
      <protection/>
    </xf>
    <xf numFmtId="0" fontId="37" fillId="0" borderId="5" xfId="22" applyFont="1" applyBorder="1" applyAlignment="1" applyProtection="1" quotePrefix="1">
      <alignment horizontal="right" vertical="top"/>
      <protection/>
    </xf>
    <xf numFmtId="184" fontId="28" fillId="0" borderId="5" xfId="22" applyNumberFormat="1" applyFont="1" applyBorder="1" applyAlignment="1" applyProtection="1">
      <alignment horizontal="right" vertical="top"/>
      <protection/>
    </xf>
    <xf numFmtId="185" fontId="28" fillId="0" borderId="5" xfId="22" applyNumberFormat="1" applyFont="1" applyBorder="1" applyAlignment="1" applyProtection="1">
      <alignment horizontal="right" vertical="top"/>
      <protection/>
    </xf>
    <xf numFmtId="184" fontId="28" fillId="0" borderId="0" xfId="22" applyNumberFormat="1" applyFont="1" applyAlignment="1">
      <alignment horizontal="right" vertical="top"/>
      <protection/>
    </xf>
    <xf numFmtId="0" fontId="19" fillId="3" borderId="0" xfId="22" applyFont="1" applyFill="1" applyBorder="1" applyAlignment="1" applyProtection="1" quotePrefix="1">
      <alignment horizontal="left" vertical="top"/>
      <protection/>
    </xf>
    <xf numFmtId="0" fontId="37" fillId="3" borderId="0" xfId="22" applyFont="1" applyFill="1" applyBorder="1" applyAlignment="1" applyProtection="1">
      <alignment horizontal="distributed" vertical="top"/>
      <protection/>
    </xf>
    <xf numFmtId="0" fontId="37" fillId="3" borderId="5" xfId="22" applyFont="1" applyFill="1" applyBorder="1" applyAlignment="1" applyProtection="1" quotePrefix="1">
      <alignment horizontal="distributed" vertical="top"/>
      <protection/>
    </xf>
    <xf numFmtId="0" fontId="27" fillId="4" borderId="23" xfId="22" applyFont="1" applyFill="1" applyBorder="1" applyAlignment="1" applyProtection="1">
      <alignment horizontal="center" vertical="top"/>
      <protection/>
    </xf>
    <xf numFmtId="0" fontId="32" fillId="0" borderId="0" xfId="22" applyFont="1" applyAlignment="1" applyProtection="1">
      <alignment vertical="center"/>
      <protection/>
    </xf>
    <xf numFmtId="186" fontId="12" fillId="0" borderId="12" xfId="22" applyNumberFormat="1" applyFont="1" applyBorder="1" applyAlignment="1" applyProtection="1">
      <alignment horizontal="right" vertical="center"/>
      <protection locked="0"/>
    </xf>
    <xf numFmtId="0" fontId="30" fillId="0" borderId="5" xfId="22" applyFont="1" applyBorder="1" applyAlignment="1" applyProtection="1">
      <alignment horizontal="right" vertical="center"/>
      <protection/>
    </xf>
    <xf numFmtId="0" fontId="30" fillId="3" borderId="5" xfId="22" applyFont="1" applyFill="1" applyBorder="1" applyAlignment="1" applyProtection="1">
      <alignment vertical="center"/>
      <protection/>
    </xf>
    <xf numFmtId="0" fontId="29" fillId="0" borderId="0" xfId="22" applyFont="1" applyBorder="1" applyAlignment="1" applyProtection="1">
      <alignment horizontal="left" vertical="center"/>
      <protection/>
    </xf>
    <xf numFmtId="0" fontId="6" fillId="0" borderId="0" xfId="22" applyFont="1" applyAlignment="1" applyProtection="1">
      <alignment vertical="center"/>
      <protection/>
    </xf>
    <xf numFmtId="0" fontId="77" fillId="0" borderId="0" xfId="22" applyFont="1" applyAlignment="1" applyProtection="1">
      <alignment vertical="center"/>
      <protection/>
    </xf>
    <xf numFmtId="41" fontId="78" fillId="0" borderId="0" xfId="24" applyFont="1" applyAlignment="1" applyProtection="1">
      <alignment vertical="center"/>
      <protection/>
    </xf>
    <xf numFmtId="187" fontId="32" fillId="0" borderId="0" xfId="22" applyNumberFormat="1" applyFont="1" applyBorder="1" applyAlignment="1" applyProtection="1" quotePrefix="1">
      <alignment horizontal="center" vertical="center"/>
      <protection/>
    </xf>
    <xf numFmtId="187" fontId="32" fillId="3" borderId="0" xfId="22" applyNumberFormat="1" applyFont="1" applyFill="1" applyBorder="1" applyAlignment="1" applyProtection="1" quotePrefix="1">
      <alignment horizontal="center" vertical="center"/>
      <protection/>
    </xf>
    <xf numFmtId="0" fontId="44" fillId="0" borderId="0" xfId="22" applyFont="1" applyAlignment="1" applyProtection="1">
      <alignment vertical="center"/>
      <protection/>
    </xf>
    <xf numFmtId="0" fontId="23" fillId="0" borderId="0" xfId="22" applyFont="1" applyAlignment="1" applyProtection="1">
      <alignment vertical="center"/>
      <protection/>
    </xf>
    <xf numFmtId="0" fontId="24" fillId="0" borderId="0" xfId="22" applyFont="1" applyAlignment="1" applyProtection="1">
      <alignment vertical="center"/>
      <protection/>
    </xf>
    <xf numFmtId="187" fontId="32" fillId="0" borderId="0" xfId="22" applyNumberFormat="1" applyFont="1" applyBorder="1" applyAlignment="1" applyProtection="1">
      <alignment horizontal="center" vertical="center"/>
      <protection/>
    </xf>
    <xf numFmtId="0" fontId="32" fillId="0" borderId="0" xfId="22" applyFont="1" applyBorder="1" applyAlignment="1" applyProtection="1">
      <alignment horizontal="distributed" vertical="center" wrapText="1"/>
      <protection/>
    </xf>
    <xf numFmtId="0" fontId="74" fillId="0" borderId="0" xfId="22" applyFont="1" applyAlignment="1" applyProtection="1">
      <alignment vertical="center"/>
      <protection/>
    </xf>
    <xf numFmtId="0" fontId="20" fillId="0" borderId="7" xfId="22" applyFont="1" applyBorder="1" applyAlignment="1" applyProtection="1" quotePrefix="1">
      <alignment horizontal="center"/>
      <protection/>
    </xf>
    <xf numFmtId="0" fontId="27" fillId="0" borderId="7" xfId="22" applyFont="1" applyBorder="1" applyAlignment="1" applyProtection="1">
      <alignment horizontal="center"/>
      <protection/>
    </xf>
    <xf numFmtId="0" fontId="72" fillId="0" borderId="8" xfId="22" applyFont="1" applyBorder="1" applyAlignment="1" applyProtection="1">
      <alignment horizontal="right"/>
      <protection/>
    </xf>
    <xf numFmtId="184" fontId="28" fillId="0" borderId="8" xfId="22" applyNumberFormat="1" applyFont="1" applyBorder="1" applyAlignment="1" applyProtection="1">
      <alignment horizontal="right"/>
      <protection/>
    </xf>
    <xf numFmtId="185" fontId="28" fillId="0" borderId="8" xfId="22" applyNumberFormat="1" applyFont="1" applyBorder="1" applyAlignment="1" applyProtection="1">
      <alignment horizontal="right"/>
      <protection/>
    </xf>
    <xf numFmtId="186" fontId="28" fillId="0" borderId="7" xfId="22" applyNumberFormat="1" applyFont="1" applyBorder="1" applyAlignment="1" applyProtection="1">
      <alignment horizontal="right"/>
      <protection/>
    </xf>
    <xf numFmtId="0" fontId="19" fillId="3" borderId="0" xfId="22" applyFont="1" applyFill="1" applyBorder="1" applyAlignment="1" applyProtection="1" quotePrefix="1">
      <alignment horizontal="right"/>
      <protection/>
    </xf>
    <xf numFmtId="0" fontId="20" fillId="3" borderId="0" xfId="22" applyFont="1" applyFill="1" applyBorder="1" applyAlignment="1" applyProtection="1" quotePrefix="1">
      <alignment horizontal="left"/>
      <protection/>
    </xf>
    <xf numFmtId="0" fontId="72" fillId="3" borderId="0" xfId="22" applyFont="1" applyFill="1" applyBorder="1" applyAlignment="1" applyProtection="1">
      <alignment/>
      <protection/>
    </xf>
    <xf numFmtId="0" fontId="72" fillId="3" borderId="5" xfId="22" applyFont="1" applyFill="1" applyBorder="1" applyAlignment="1" applyProtection="1">
      <alignment/>
      <protection/>
    </xf>
    <xf numFmtId="0" fontId="27" fillId="4" borderId="23" xfId="22" applyFont="1" applyFill="1" applyBorder="1" applyAlignment="1" applyProtection="1" quotePrefix="1">
      <alignment horizontal="center"/>
      <protection/>
    </xf>
    <xf numFmtId="0" fontId="73" fillId="0" borderId="0" xfId="22" applyFont="1" applyAlignment="1" applyProtection="1">
      <alignment/>
      <protection/>
    </xf>
    <xf numFmtId="0" fontId="29" fillId="0" borderId="13" xfId="22" applyFont="1" applyBorder="1" applyAlignment="1" applyProtection="1">
      <alignment horizontal="left" vertical="center" wrapText="1"/>
      <protection/>
    </xf>
    <xf numFmtId="0" fontId="37" fillId="3" borderId="0" xfId="22" applyFont="1" applyFill="1" applyAlignment="1" applyProtection="1">
      <alignment vertical="center"/>
      <protection/>
    </xf>
    <xf numFmtId="0" fontId="37" fillId="0" borderId="23" xfId="22" applyFont="1" applyBorder="1" applyAlignment="1" applyProtection="1">
      <alignment horizontal="center" vertical="center"/>
      <protection/>
    </xf>
    <xf numFmtId="0" fontId="37" fillId="0" borderId="0" xfId="22" applyFont="1" applyAlignment="1" applyProtection="1">
      <alignment vertical="center"/>
      <protection/>
    </xf>
    <xf numFmtId="0" fontId="2" fillId="0" borderId="0" xfId="22" applyFont="1" applyAlignment="1" applyProtection="1">
      <alignment horizontal="left" vertical="center" wrapText="1"/>
      <protection/>
    </xf>
    <xf numFmtId="0" fontId="2" fillId="0" borderId="0" xfId="22" applyFont="1" applyAlignment="1">
      <alignment horizontal="right"/>
      <protection/>
    </xf>
    <xf numFmtId="0" fontId="2" fillId="0" borderId="23" xfId="22" applyFont="1" applyBorder="1" applyAlignment="1" applyProtection="1">
      <alignment horizontal="center" vertical="center"/>
      <protection/>
    </xf>
    <xf numFmtId="0" fontId="13" fillId="0" borderId="0" xfId="22" applyFont="1" applyAlignment="1" applyProtection="1">
      <alignment horizontal="left" vertical="center"/>
      <protection/>
    </xf>
    <xf numFmtId="0" fontId="13" fillId="0" borderId="0" xfId="22" applyFont="1" applyAlignment="1" applyProtection="1">
      <alignment horizontal="centerContinuous" vertical="center"/>
      <protection/>
    </xf>
    <xf numFmtId="179" fontId="13" fillId="0" borderId="0" xfId="22" applyNumberFormat="1" applyFont="1" applyAlignment="1" applyProtection="1">
      <alignment horizontal="centerContinuous" vertical="center"/>
      <protection/>
    </xf>
    <xf numFmtId="180" fontId="13" fillId="0" borderId="0" xfId="22" applyNumberFormat="1" applyFont="1" applyAlignment="1" applyProtection="1">
      <alignment horizontal="centerContinuous" vertical="center"/>
      <protection/>
    </xf>
    <xf numFmtId="0" fontId="79" fillId="0" borderId="0" xfId="22" applyFont="1" applyAlignment="1">
      <alignment horizontal="right"/>
      <protection/>
    </xf>
    <xf numFmtId="0" fontId="80" fillId="3" borderId="0" xfId="22" applyFont="1" applyFill="1" applyAlignment="1" applyProtection="1">
      <alignment horizontal="left" vertical="center"/>
      <protection/>
    </xf>
    <xf numFmtId="0" fontId="19" fillId="3" borderId="0" xfId="22" applyFont="1" applyFill="1" applyAlignment="1" applyProtection="1">
      <alignment vertical="center"/>
      <protection/>
    </xf>
    <xf numFmtId="0" fontId="13" fillId="3" borderId="0" xfId="22" applyFont="1" applyFill="1" applyAlignment="1" applyProtection="1">
      <alignment horizontal="centerContinuous" vertical="center"/>
      <protection/>
    </xf>
    <xf numFmtId="0" fontId="51" fillId="3" borderId="0" xfId="22" applyFont="1" applyFill="1" applyAlignment="1" applyProtection="1">
      <alignment horizontal="centerContinuous" vertical="center"/>
      <protection/>
    </xf>
    <xf numFmtId="0" fontId="81" fillId="0" borderId="23" xfId="22" applyFont="1" applyBorder="1" applyAlignment="1" applyProtection="1">
      <alignment horizontal="right" vertical="center"/>
      <protection/>
    </xf>
    <xf numFmtId="0" fontId="13" fillId="0" borderId="0" xfId="22" applyFont="1" applyAlignment="1" applyProtection="1">
      <alignment vertical="center"/>
      <protection/>
    </xf>
    <xf numFmtId="0" fontId="65" fillId="0" borderId="0" xfId="22" applyFont="1" applyAlignment="1" applyProtection="1">
      <alignment horizontal="left"/>
      <protection/>
    </xf>
    <xf numFmtId="0" fontId="65" fillId="0" borderId="0" xfId="22" applyFont="1" applyAlignment="1">
      <alignment horizontal="right"/>
      <protection/>
    </xf>
    <xf numFmtId="0" fontId="82" fillId="3" borderId="0" xfId="22" applyFont="1" applyFill="1" applyAlignment="1" applyProtection="1">
      <alignment horizontal="left" vertical="center"/>
      <protection/>
    </xf>
    <xf numFmtId="41" fontId="65" fillId="3" borderId="0" xfId="24" applyFont="1" applyFill="1" applyAlignment="1" applyProtection="1">
      <alignment vertical="center"/>
      <protection/>
    </xf>
    <xf numFmtId="41" fontId="65" fillId="3" borderId="0" xfId="24" applyFont="1" applyFill="1" applyAlignment="1" applyProtection="1">
      <alignment horizontal="centerContinuous" vertical="center"/>
      <protection/>
    </xf>
    <xf numFmtId="41" fontId="66" fillId="3" borderId="0" xfId="24" applyFont="1" applyFill="1" applyAlignment="1" applyProtection="1">
      <alignment horizontal="centerContinuous" vertical="center"/>
      <protection/>
    </xf>
    <xf numFmtId="0" fontId="68" fillId="0" borderId="23" xfId="22" applyFont="1" applyBorder="1" applyAlignment="1" applyProtection="1">
      <alignment horizontal="right" vertical="center"/>
      <protection/>
    </xf>
    <xf numFmtId="0" fontId="22" fillId="0" borderId="0" xfId="22" applyFont="1" applyAlignment="1" applyProtection="1">
      <alignment horizontal="left" vertical="center"/>
      <protection/>
    </xf>
    <xf numFmtId="0" fontId="84" fillId="0" borderId="0" xfId="22" applyFont="1" applyAlignment="1">
      <alignment horizontal="right"/>
      <protection/>
    </xf>
    <xf numFmtId="0" fontId="85" fillId="3" borderId="0" xfId="22" applyFont="1" applyFill="1" applyAlignment="1" applyProtection="1">
      <alignment horizontal="left" vertical="center"/>
      <protection/>
    </xf>
    <xf numFmtId="0" fontId="17" fillId="3" borderId="0" xfId="22" applyFont="1" applyFill="1" applyAlignment="1" applyProtection="1">
      <alignment vertical="center"/>
      <protection/>
    </xf>
    <xf numFmtId="0" fontId="27" fillId="0" borderId="23" xfId="22" applyFont="1" applyBorder="1" applyAlignment="1" applyProtection="1">
      <alignment horizontal="center" vertical="center"/>
      <protection/>
    </xf>
    <xf numFmtId="0" fontId="69" fillId="0" borderId="14" xfId="22" applyFont="1" applyBorder="1" applyAlignment="1" applyProtection="1">
      <alignment vertical="center"/>
      <protection/>
    </xf>
    <xf numFmtId="180" fontId="20" fillId="0" borderId="4" xfId="22" applyNumberFormat="1" applyFont="1" applyBorder="1" applyAlignment="1" applyProtection="1">
      <alignment horizontal="center" vertical="center"/>
      <protection/>
    </xf>
    <xf numFmtId="180" fontId="20" fillId="0" borderId="2" xfId="22" applyNumberFormat="1" applyFont="1" applyBorder="1" applyAlignment="1" applyProtection="1">
      <alignment horizontal="center" vertical="center"/>
      <protection/>
    </xf>
    <xf numFmtId="0" fontId="20" fillId="0" borderId="24" xfId="22" applyFont="1" applyBorder="1" applyAlignment="1" applyProtection="1">
      <alignment horizontal="center" vertical="center"/>
      <protection/>
    </xf>
    <xf numFmtId="0" fontId="27" fillId="4" borderId="22" xfId="22" applyFont="1" applyFill="1" applyBorder="1" applyAlignment="1" applyProtection="1">
      <alignment horizontal="center" vertical="center"/>
      <protection/>
    </xf>
    <xf numFmtId="0" fontId="20" fillId="0" borderId="0" xfId="22" applyFont="1" applyBorder="1" applyAlignment="1" applyProtection="1" quotePrefix="1">
      <alignment horizontal="left" vertical="center"/>
      <protection/>
    </xf>
    <xf numFmtId="0" fontId="72" fillId="0" borderId="0" xfId="22" applyFont="1" applyBorder="1" applyAlignment="1" applyProtection="1">
      <alignment vertical="center"/>
      <protection/>
    </xf>
    <xf numFmtId="0" fontId="72" fillId="0" borderId="5" xfId="22" applyFont="1" applyBorder="1" applyAlignment="1" applyProtection="1">
      <alignment vertical="center"/>
      <protection/>
    </xf>
    <xf numFmtId="0" fontId="37" fillId="0" borderId="5" xfId="22" applyFont="1" applyBorder="1" applyAlignment="1" applyProtection="1">
      <alignment vertical="center"/>
      <protection/>
    </xf>
    <xf numFmtId="0" fontId="19" fillId="0" borderId="0" xfId="22" applyFont="1" applyBorder="1" applyAlignment="1" applyProtection="1" quotePrefix="1">
      <alignment horizontal="left"/>
      <protection/>
    </xf>
    <xf numFmtId="0" fontId="43" fillId="0" borderId="0" xfId="22" applyFont="1" applyAlignment="1" applyProtection="1">
      <alignment/>
      <protection/>
    </xf>
    <xf numFmtId="0" fontId="37" fillId="0" borderId="0" xfId="22" applyFont="1" applyBorder="1" applyAlignment="1" applyProtection="1" quotePrefix="1">
      <alignment horizontal="distributed"/>
      <protection/>
    </xf>
    <xf numFmtId="0" fontId="86" fillId="0" borderId="5" xfId="22" applyFont="1" applyBorder="1" applyAlignment="1" applyProtection="1" quotePrefix="1">
      <alignment horizontal="distributed"/>
      <protection/>
    </xf>
    <xf numFmtId="184" fontId="28" fillId="0" borderId="5" xfId="22" applyNumberFormat="1" applyFont="1" applyBorder="1" applyAlignment="1" applyProtection="1">
      <alignment horizontal="right"/>
      <protection/>
    </xf>
    <xf numFmtId="185" fontId="28" fillId="0" borderId="5" xfId="22" applyNumberFormat="1" applyFont="1" applyBorder="1" applyAlignment="1" applyProtection="1">
      <alignment horizontal="right"/>
      <protection/>
    </xf>
    <xf numFmtId="186" fontId="28" fillId="0" borderId="0" xfId="22" applyNumberFormat="1" applyFont="1" applyBorder="1" applyAlignment="1" applyProtection="1">
      <alignment horizontal="right"/>
      <protection/>
    </xf>
    <xf numFmtId="0" fontId="19" fillId="3" borderId="0" xfId="22" applyFont="1" applyFill="1" applyBorder="1" applyAlignment="1" applyProtection="1" quotePrefix="1">
      <alignment horizontal="left"/>
      <protection/>
    </xf>
    <xf numFmtId="0" fontId="37" fillId="3" borderId="0" xfId="22" applyFont="1" applyFill="1" applyBorder="1" applyAlignment="1" applyProtection="1" quotePrefix="1">
      <alignment horizontal="distributed"/>
      <protection/>
    </xf>
    <xf numFmtId="0" fontId="86" fillId="3" borderId="5" xfId="22" applyFont="1" applyFill="1" applyBorder="1" applyAlignment="1" applyProtection="1" quotePrefix="1">
      <alignment horizontal="distributed"/>
      <protection/>
    </xf>
    <xf numFmtId="0" fontId="87" fillId="0" borderId="5" xfId="22" applyFont="1" applyBorder="1" applyAlignment="1" applyProtection="1" quotePrefix="1">
      <alignment horizontal="distributed" vertical="center"/>
      <protection/>
    </xf>
    <xf numFmtId="0" fontId="30" fillId="0" borderId="0" xfId="22" applyFont="1" applyBorder="1" applyAlignment="1" applyProtection="1" quotePrefix="1">
      <alignment horizontal="distributed" vertical="center"/>
      <protection/>
    </xf>
    <xf numFmtId="0" fontId="87" fillId="3" borderId="5" xfId="22" applyFont="1" applyFill="1" applyBorder="1" applyAlignment="1" applyProtection="1" quotePrefix="1">
      <alignment horizontal="distributed" vertical="center"/>
      <protection/>
    </xf>
    <xf numFmtId="0" fontId="30" fillId="3" borderId="0" xfId="22" applyFont="1" applyFill="1" applyBorder="1" applyAlignment="1" applyProtection="1" quotePrefix="1">
      <alignment horizontal="distributed" vertical="center"/>
      <protection/>
    </xf>
    <xf numFmtId="0" fontId="30" fillId="0" borderId="5" xfId="22" applyFont="1" applyBorder="1" applyAlignment="1" applyProtection="1">
      <alignment vertical="center"/>
      <protection/>
    </xf>
    <xf numFmtId="0" fontId="32" fillId="0" borderId="0" xfId="22" applyFont="1" applyBorder="1" applyAlignment="1" applyProtection="1">
      <alignment horizontal="distributed" vertical="center"/>
      <protection/>
    </xf>
    <xf numFmtId="0" fontId="32" fillId="0" borderId="0" xfId="22" applyFont="1" applyBorder="1" applyAlignment="1" applyProtection="1">
      <alignment horizontal="distributed"/>
      <protection/>
    </xf>
    <xf numFmtId="0" fontId="87" fillId="0" borderId="5" xfId="22" applyFont="1" applyBorder="1" applyAlignment="1" applyProtection="1" quotePrefix="1">
      <alignment horizontal="distributed"/>
      <protection/>
    </xf>
    <xf numFmtId="0" fontId="32" fillId="3" borderId="0" xfId="22" applyFont="1" applyFill="1" applyBorder="1" applyAlignment="1" applyProtection="1">
      <alignment/>
      <protection/>
    </xf>
    <xf numFmtId="187" fontId="32" fillId="3" borderId="0" xfId="22" applyNumberFormat="1" applyFont="1" applyFill="1" applyBorder="1" applyAlignment="1" applyProtection="1">
      <alignment horizontal="center"/>
      <protection/>
    </xf>
    <xf numFmtId="0" fontId="30" fillId="3" borderId="0" xfId="22" applyFont="1" applyFill="1" applyBorder="1" applyAlignment="1" applyProtection="1" quotePrefix="1">
      <alignment horizontal="distributed"/>
      <protection/>
    </xf>
    <xf numFmtId="0" fontId="87" fillId="3" borderId="5" xfId="22" applyFont="1" applyFill="1" applyBorder="1" applyAlignment="1" applyProtection="1" quotePrefix="1">
      <alignment horizontal="distributed"/>
      <protection/>
    </xf>
    <xf numFmtId="0" fontId="6" fillId="4" borderId="23" xfId="22" applyFont="1" applyFill="1" applyBorder="1" applyAlignment="1" applyProtection="1" quotePrefix="1">
      <alignment horizontal="center"/>
      <protection/>
    </xf>
    <xf numFmtId="0" fontId="74" fillId="0" borderId="0" xfId="22" applyFont="1" applyAlignment="1" applyProtection="1">
      <alignment/>
      <protection/>
    </xf>
    <xf numFmtId="0" fontId="20" fillId="0" borderId="0" xfId="22" applyFont="1" applyBorder="1" applyAlignment="1" applyProtection="1">
      <alignment vertical="center"/>
      <protection/>
    </xf>
    <xf numFmtId="0" fontId="69" fillId="0" borderId="0" xfId="22" applyFont="1" applyBorder="1" applyAlignment="1" applyProtection="1">
      <alignment vertical="center"/>
      <protection/>
    </xf>
    <xf numFmtId="0" fontId="86" fillId="0" borderId="5" xfId="22" applyFont="1" applyBorder="1" applyAlignment="1" applyProtection="1">
      <alignment vertical="center"/>
      <protection/>
    </xf>
    <xf numFmtId="0" fontId="37" fillId="3" borderId="0" xfId="22" applyFont="1" applyFill="1" applyBorder="1" applyAlignment="1" applyProtection="1">
      <alignment vertical="center"/>
      <protection/>
    </xf>
    <xf numFmtId="0" fontId="86" fillId="3" borderId="5" xfId="22" applyFont="1" applyFill="1" applyBorder="1" applyAlignment="1" applyProtection="1">
      <alignment vertical="center"/>
      <protection/>
    </xf>
    <xf numFmtId="0" fontId="51" fillId="0" borderId="0" xfId="22" applyFont="1" applyBorder="1" applyAlignment="1" applyProtection="1">
      <alignment horizontal="distributed"/>
      <protection/>
    </xf>
    <xf numFmtId="0" fontId="86" fillId="0" borderId="5" xfId="22" applyFont="1" applyBorder="1" applyAlignment="1" applyProtection="1">
      <alignment/>
      <protection/>
    </xf>
    <xf numFmtId="0" fontId="37" fillId="3" borderId="0" xfId="22" applyFont="1" applyFill="1" applyBorder="1" applyAlignment="1" applyProtection="1">
      <alignment horizontal="distributed"/>
      <protection/>
    </xf>
    <xf numFmtId="0" fontId="86" fillId="3" borderId="5" xfId="22" applyFont="1" applyFill="1" applyBorder="1" applyAlignment="1" applyProtection="1">
      <alignment/>
      <protection/>
    </xf>
    <xf numFmtId="0" fontId="87" fillId="0" borderId="5" xfId="22" applyFont="1" applyBorder="1" applyAlignment="1" applyProtection="1">
      <alignment vertical="center"/>
      <protection/>
    </xf>
    <xf numFmtId="0" fontId="87" fillId="3" borderId="5" xfId="22" applyFont="1" applyFill="1" applyBorder="1" applyAlignment="1" applyProtection="1">
      <alignment vertical="center"/>
      <protection/>
    </xf>
    <xf numFmtId="0" fontId="51" fillId="0" borderId="0" xfId="22" applyFont="1" applyBorder="1" applyAlignment="1" applyProtection="1" quotePrefix="1">
      <alignment horizontal="distributed"/>
      <protection/>
    </xf>
    <xf numFmtId="49" fontId="18" fillId="0" borderId="0" xfId="22" applyNumberFormat="1" applyFont="1" applyBorder="1" applyAlignment="1" applyProtection="1">
      <alignment horizontal="left"/>
      <protection/>
    </xf>
    <xf numFmtId="0" fontId="36" fillId="3" borderId="0" xfId="22" applyFont="1" applyFill="1" applyBorder="1" applyAlignment="1" applyProtection="1">
      <alignment vertical="center"/>
      <protection/>
    </xf>
    <xf numFmtId="49" fontId="35" fillId="3" borderId="0" xfId="22" applyNumberFormat="1" applyFont="1" applyFill="1" applyBorder="1" applyAlignment="1" applyProtection="1">
      <alignment horizontal="left" vertical="center"/>
      <protection/>
    </xf>
    <xf numFmtId="0" fontId="19" fillId="0" borderId="7" xfId="22" applyFont="1" applyBorder="1" applyAlignment="1" applyProtection="1" quotePrefix="1">
      <alignment horizontal="right"/>
      <protection/>
    </xf>
    <xf numFmtId="0" fontId="20" fillId="0" borderId="7" xfId="22" applyFont="1" applyBorder="1" applyAlignment="1" applyProtection="1" quotePrefix="1">
      <alignment horizontal="left"/>
      <protection/>
    </xf>
    <xf numFmtId="0" fontId="72" fillId="0" borderId="7" xfId="22" applyFont="1" applyBorder="1" applyAlignment="1" applyProtection="1">
      <alignment/>
      <protection/>
    </xf>
    <xf numFmtId="0" fontId="72" fillId="0" borderId="8" xfId="22" applyFont="1" applyBorder="1" applyAlignment="1" applyProtection="1">
      <alignment/>
      <protection/>
    </xf>
    <xf numFmtId="184" fontId="28" fillId="0" borderId="10" xfId="22" applyNumberFormat="1" applyFont="1" applyBorder="1" applyAlignment="1" applyProtection="1">
      <alignment horizontal="right"/>
      <protection/>
    </xf>
    <xf numFmtId="0" fontId="52" fillId="0" borderId="0" xfId="22" applyFont="1" applyAlignment="1">
      <alignment vertical="center"/>
      <protection/>
    </xf>
    <xf numFmtId="0" fontId="44" fillId="0" borderId="0" xfId="22" applyFont="1" applyAlignment="1">
      <alignment vertical="center"/>
      <protection/>
    </xf>
    <xf numFmtId="0" fontId="58" fillId="0" borderId="0" xfId="22" applyFont="1" applyAlignment="1">
      <alignment vertical="center"/>
      <protection/>
    </xf>
    <xf numFmtId="179" fontId="74" fillId="0" borderId="0" xfId="22" applyNumberFormat="1" applyFont="1" applyAlignment="1">
      <alignment vertical="center"/>
      <protection/>
    </xf>
    <xf numFmtId="179" fontId="88" fillId="0" borderId="0" xfId="22" applyNumberFormat="1" applyFont="1" applyAlignment="1">
      <alignment vertical="center"/>
      <protection/>
    </xf>
    <xf numFmtId="180" fontId="74" fillId="0" borderId="0" xfId="22" applyNumberFormat="1" applyFont="1" applyAlignment="1">
      <alignment vertical="center"/>
      <protection/>
    </xf>
    <xf numFmtId="0" fontId="74" fillId="0" borderId="0" xfId="22" applyFont="1" applyAlignment="1">
      <alignment vertical="center"/>
      <protection/>
    </xf>
    <xf numFmtId="0" fontId="52" fillId="3" borderId="0" xfId="22" applyFont="1" applyFill="1" applyAlignment="1">
      <alignment vertical="center"/>
      <protection/>
    </xf>
    <xf numFmtId="0" fontId="44" fillId="3" borderId="0" xfId="22" applyFont="1" applyFill="1" applyAlignment="1">
      <alignment vertical="center"/>
      <protection/>
    </xf>
    <xf numFmtId="0" fontId="58" fillId="3" borderId="0" xfId="22" applyFont="1" applyFill="1" applyAlignment="1">
      <alignment vertical="center"/>
      <protection/>
    </xf>
    <xf numFmtId="0" fontId="6" fillId="0" borderId="0" xfId="22" applyFont="1" applyAlignment="1">
      <alignment horizontal="center" vertical="center"/>
      <protection/>
    </xf>
    <xf numFmtId="0" fontId="52" fillId="0" borderId="0" xfId="22" applyFont="1">
      <alignment/>
      <protection/>
    </xf>
    <xf numFmtId="0" fontId="44" fillId="0" borderId="0" xfId="22" applyFont="1">
      <alignment/>
      <protection/>
    </xf>
    <xf numFmtId="0" fontId="58" fillId="0" borderId="0" xfId="22" applyFont="1">
      <alignment/>
      <protection/>
    </xf>
    <xf numFmtId="179" fontId="74" fillId="0" borderId="0" xfId="22" applyNumberFormat="1" applyFont="1">
      <alignment/>
      <protection/>
    </xf>
    <xf numFmtId="179" fontId="88" fillId="0" borderId="0" xfId="22" applyNumberFormat="1" applyFont="1">
      <alignment/>
      <protection/>
    </xf>
    <xf numFmtId="180" fontId="74" fillId="0" borderId="0" xfId="22" applyNumberFormat="1" applyFont="1">
      <alignment/>
      <protection/>
    </xf>
    <xf numFmtId="0" fontId="74" fillId="0" borderId="0" xfId="22" applyFont="1">
      <alignment/>
      <protection/>
    </xf>
    <xf numFmtId="0" fontId="52" fillId="3" borderId="0" xfId="22" applyFont="1" applyFill="1">
      <alignment/>
      <protection/>
    </xf>
    <xf numFmtId="0" fontId="44" fillId="3" borderId="0" xfId="22" applyFont="1" applyFill="1">
      <alignment/>
      <protection/>
    </xf>
    <xf numFmtId="0" fontId="58" fillId="3" borderId="0" xfId="22" applyFont="1" applyFill="1">
      <alignment/>
      <protection/>
    </xf>
    <xf numFmtId="0" fontId="6" fillId="0" borderId="0" xfId="22" applyFont="1" applyAlignment="1">
      <alignment horizontal="center"/>
      <protection/>
    </xf>
  </cellXfs>
  <cellStyles count="18">
    <cellStyle name="Normal" xfId="0"/>
    <cellStyle name="eng" xfId="15"/>
    <cellStyle name="lu" xfId="16"/>
    <cellStyle name="Normal - Style1" xfId="17"/>
    <cellStyle name="Normal_Basic Assumptions" xfId="18"/>
    <cellStyle name="一般_097_01收支餘絀綜計表(作業)(彙總)980410" xfId="19"/>
    <cellStyle name="一般_097_02餘絀撥補綜計表(作業)(彙總)980312" xfId="20"/>
    <cellStyle name="一般_097_03現金流量綜計表(作業)(彙總)980312" xfId="21"/>
    <cellStyle name="一般_097_04平衡綜計表(作業)(彙總)980312(印)" xfId="22"/>
    <cellStyle name="Comma" xfId="23"/>
    <cellStyle name="Comma [0]" xfId="24"/>
    <cellStyle name="Followed Hyperlink" xfId="25"/>
    <cellStyle name="Percent" xfId="26"/>
    <cellStyle name="Currency" xfId="27"/>
    <cellStyle name="Currency [0]" xfId="28"/>
    <cellStyle name="貨幣[0]_A-DET07" xfId="29"/>
    <cellStyle name="Hyperlink" xfId="30"/>
    <cellStyle name="隨後的超連結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71"/>
  <dimension ref="A1:M55"/>
  <sheetViews>
    <sheetView showGridLines="0" workbookViewId="0" topLeftCell="A1">
      <pane xSplit="4" ySplit="6" topLeftCell="I7" activePane="bottomRight" state="frozen"/>
      <selection pane="topLeft" activeCell="J5" sqref="J5"/>
      <selection pane="topRight" activeCell="J5" sqref="J5"/>
      <selection pane="bottomLeft" activeCell="J5" sqref="J5"/>
      <selection pane="bottomRight" activeCell="J5" sqref="J5"/>
    </sheetView>
  </sheetViews>
  <sheetFormatPr defaultColWidth="9.00390625" defaultRowHeight="16.5"/>
  <cols>
    <col min="1" max="1" width="2.25390625" style="88" customWidth="1"/>
    <col min="2" max="2" width="2.25390625" style="89" customWidth="1"/>
    <col min="3" max="3" width="19.875" style="93" customWidth="1"/>
    <col min="4" max="4" width="2.125" style="94" customWidth="1"/>
    <col min="5" max="5" width="24.00390625" style="92" customWidth="1"/>
    <col min="6" max="6" width="11.75390625" style="92" customWidth="1"/>
    <col min="7" max="7" width="24.00390625" style="92" customWidth="1"/>
    <col min="8" max="8" width="11.75390625" style="92" customWidth="1"/>
    <col min="9" max="10" width="25.125" style="92" customWidth="1"/>
    <col min="11" max="11" width="12.875" style="92" customWidth="1"/>
    <col min="12" max="12" width="25.125" style="92" customWidth="1"/>
    <col min="13" max="13" width="12.875" style="92" customWidth="1"/>
    <col min="14" max="16384" width="9.625" style="92" customWidth="1"/>
  </cols>
  <sheetData>
    <row r="1" spans="1:4" s="5" customFormat="1" ht="18" customHeight="1">
      <c r="A1" s="1"/>
      <c r="B1" s="2"/>
      <c r="C1" s="3"/>
      <c r="D1" s="4"/>
    </row>
    <row r="2" spans="1:9" s="9" customFormat="1" ht="36" customHeight="1">
      <c r="A2" s="6" t="s">
        <v>35</v>
      </c>
      <c r="B2" s="7"/>
      <c r="C2" s="7"/>
      <c r="D2" s="7"/>
      <c r="E2" s="7"/>
      <c r="F2" s="7"/>
      <c r="G2" s="7"/>
      <c r="H2" s="7"/>
      <c r="I2" s="8" t="s">
        <v>36</v>
      </c>
    </row>
    <row r="3" spans="1:9" s="11" customFormat="1" ht="18" customHeight="1">
      <c r="A3" s="10"/>
      <c r="B3" s="10"/>
      <c r="C3" s="10"/>
      <c r="D3" s="10"/>
      <c r="G3" s="12"/>
      <c r="H3" s="13"/>
      <c r="I3" s="14"/>
    </row>
    <row r="4" spans="3:13" s="15" customFormat="1" ht="31.5" customHeight="1" thickBot="1">
      <c r="C4" s="16"/>
      <c r="D4" s="17"/>
      <c r="F4" s="18"/>
      <c r="G4" s="19"/>
      <c r="H4" s="20" t="s">
        <v>0</v>
      </c>
      <c r="I4" s="21" t="s">
        <v>37</v>
      </c>
      <c r="J4" s="18"/>
      <c r="M4" s="19" t="s">
        <v>1</v>
      </c>
    </row>
    <row r="5" spans="1:13" s="15" customFormat="1" ht="33" customHeight="1">
      <c r="A5" s="22" t="s">
        <v>38</v>
      </c>
      <c r="B5" s="22"/>
      <c r="C5" s="22"/>
      <c r="D5" s="23"/>
      <c r="E5" s="24" t="s">
        <v>2</v>
      </c>
      <c r="F5" s="25" t="s">
        <v>3</v>
      </c>
      <c r="G5" s="24" t="s">
        <v>4</v>
      </c>
      <c r="H5" s="26" t="s">
        <v>3</v>
      </c>
      <c r="I5" s="24" t="s">
        <v>39</v>
      </c>
      <c r="J5" s="24" t="s">
        <v>5</v>
      </c>
      <c r="K5" s="25" t="s">
        <v>3</v>
      </c>
      <c r="L5" s="27" t="s">
        <v>6</v>
      </c>
      <c r="M5" s="28" t="s">
        <v>3</v>
      </c>
    </row>
    <row r="6" spans="1:13" s="37" customFormat="1" ht="6" customHeight="1">
      <c r="A6" s="29"/>
      <c r="B6" s="30"/>
      <c r="C6" s="31"/>
      <c r="D6" s="32"/>
      <c r="E6" s="33"/>
      <c r="F6" s="34"/>
      <c r="G6" s="33"/>
      <c r="H6" s="35"/>
      <c r="I6" s="33"/>
      <c r="J6" s="33"/>
      <c r="K6" s="34"/>
      <c r="L6" s="33"/>
      <c r="M6" s="36"/>
    </row>
    <row r="7" spans="1:13" s="39" customFormat="1" ht="17.25" customHeight="1">
      <c r="A7" s="38" t="s">
        <v>7</v>
      </c>
      <c r="C7" s="40"/>
      <c r="D7" s="41"/>
      <c r="E7" s="42">
        <f>SUM(E9:E17)</f>
        <v>10676927000</v>
      </c>
      <c r="F7" s="42">
        <f>IF(E$7=0,0,E7/E$7*100)</f>
        <v>100</v>
      </c>
      <c r="G7" s="42">
        <f>SUM(G9:G17)</f>
        <v>8980177370</v>
      </c>
      <c r="H7" s="43">
        <f>IF(G$7=0,0,G7/G$7*100)</f>
        <v>100</v>
      </c>
      <c r="I7" s="44">
        <f>SUM(I9:I17)</f>
        <v>0</v>
      </c>
      <c r="J7" s="42">
        <f>SUM(J9:J17)</f>
        <v>8980177370</v>
      </c>
      <c r="K7" s="42">
        <f>IF(J$7=0,0,J7/J$7*100)</f>
        <v>100</v>
      </c>
      <c r="L7" s="44">
        <f>SUM(L9:L17)</f>
        <v>-1696749630</v>
      </c>
      <c r="M7" s="45">
        <f>ABS(IF(E7=0,0,(L7/E7)*100))</f>
        <v>15.89</v>
      </c>
    </row>
    <row r="8" spans="1:13" s="2" customFormat="1" ht="6" customHeight="1">
      <c r="A8" s="46"/>
      <c r="B8" s="47"/>
      <c r="C8" s="48"/>
      <c r="D8" s="49"/>
      <c r="E8" s="50"/>
      <c r="F8" s="50"/>
      <c r="G8" s="50"/>
      <c r="H8" s="51"/>
      <c r="I8" s="52"/>
      <c r="J8" s="50"/>
      <c r="K8" s="50"/>
      <c r="L8" s="52"/>
      <c r="M8" s="53"/>
    </row>
    <row r="9" spans="1:13" s="2" customFormat="1" ht="17.25" customHeight="1">
      <c r="A9" s="46"/>
      <c r="B9" s="54" t="s">
        <v>8</v>
      </c>
      <c r="C9" s="55"/>
      <c r="D9" s="49"/>
      <c r="E9" s="56">
        <v>5666074000</v>
      </c>
      <c r="F9" s="50">
        <f aca="true" t="shared" si="0" ref="F9:F17">IF(E$7=0,0,E9/E$7*100)</f>
        <v>53.07</v>
      </c>
      <c r="G9" s="56">
        <v>4696894448</v>
      </c>
      <c r="H9" s="51">
        <f aca="true" t="shared" si="1" ref="H9:H17">IF(G$7=0,0,G9/G$7*100)</f>
        <v>52.3</v>
      </c>
      <c r="I9" s="57"/>
      <c r="J9" s="50">
        <f aca="true" t="shared" si="2" ref="J9:J17">G9+I9</f>
        <v>4696894448</v>
      </c>
      <c r="K9" s="50">
        <f aca="true" t="shared" si="3" ref="K9:K17">IF(J$7=0,0,J9/J$7*100)</f>
        <v>52.3</v>
      </c>
      <c r="L9" s="52">
        <f aca="true" t="shared" si="4" ref="L9:L17">J9-E9</f>
        <v>-969179552</v>
      </c>
      <c r="M9" s="58">
        <f aca="true" t="shared" si="5" ref="M9:M17">ABS(IF(E9=0,0,(L9/E9)*100))</f>
        <v>17.1</v>
      </c>
    </row>
    <row r="10" spans="1:13" s="2" customFormat="1" ht="17.25" customHeight="1">
      <c r="A10" s="46"/>
      <c r="B10" s="54" t="s">
        <v>9</v>
      </c>
      <c r="C10" s="55"/>
      <c r="D10" s="49"/>
      <c r="E10" s="56"/>
      <c r="F10" s="50">
        <f t="shared" si="0"/>
        <v>0</v>
      </c>
      <c r="G10" s="56"/>
      <c r="H10" s="51">
        <f t="shared" si="1"/>
        <v>0</v>
      </c>
      <c r="I10" s="57"/>
      <c r="J10" s="50">
        <f t="shared" si="2"/>
        <v>0</v>
      </c>
      <c r="K10" s="50">
        <f t="shared" si="3"/>
        <v>0</v>
      </c>
      <c r="L10" s="52">
        <f t="shared" si="4"/>
        <v>0</v>
      </c>
      <c r="M10" s="58">
        <f t="shared" si="5"/>
        <v>0</v>
      </c>
    </row>
    <row r="11" spans="1:13" s="2" customFormat="1" ht="17.25" customHeight="1">
      <c r="A11" s="46"/>
      <c r="B11" s="54" t="s">
        <v>10</v>
      </c>
      <c r="C11" s="55"/>
      <c r="D11" s="49"/>
      <c r="E11" s="56"/>
      <c r="F11" s="50">
        <f t="shared" si="0"/>
        <v>0</v>
      </c>
      <c r="G11" s="56"/>
      <c r="H11" s="51">
        <f t="shared" si="1"/>
        <v>0</v>
      </c>
      <c r="I11" s="57"/>
      <c r="J11" s="50">
        <f t="shared" si="2"/>
        <v>0</v>
      </c>
      <c r="K11" s="50">
        <f t="shared" si="3"/>
        <v>0</v>
      </c>
      <c r="L11" s="52">
        <f t="shared" si="4"/>
        <v>0</v>
      </c>
      <c r="M11" s="58">
        <f t="shared" si="5"/>
        <v>0</v>
      </c>
    </row>
    <row r="12" spans="1:13" s="2" customFormat="1" ht="17.25" customHeight="1">
      <c r="A12" s="46"/>
      <c r="B12" s="54" t="s">
        <v>11</v>
      </c>
      <c r="C12" s="55"/>
      <c r="D12" s="49"/>
      <c r="E12" s="56">
        <v>5010853000</v>
      </c>
      <c r="F12" s="50">
        <f t="shared" si="0"/>
        <v>46.93</v>
      </c>
      <c r="G12" s="56">
        <v>4283282922</v>
      </c>
      <c r="H12" s="51">
        <f t="shared" si="1"/>
        <v>47.7</v>
      </c>
      <c r="I12" s="57"/>
      <c r="J12" s="50">
        <f t="shared" si="2"/>
        <v>4283282922</v>
      </c>
      <c r="K12" s="50">
        <f t="shared" si="3"/>
        <v>47.7</v>
      </c>
      <c r="L12" s="52">
        <f t="shared" si="4"/>
        <v>-727570078</v>
      </c>
      <c r="M12" s="58">
        <f t="shared" si="5"/>
        <v>14.52</v>
      </c>
    </row>
    <row r="13" spans="1:13" s="2" customFormat="1" ht="17.25" customHeight="1">
      <c r="A13" s="46"/>
      <c r="B13" s="54" t="s">
        <v>12</v>
      </c>
      <c r="C13" s="55"/>
      <c r="D13" s="49"/>
      <c r="E13" s="56"/>
      <c r="F13" s="50">
        <f t="shared" si="0"/>
        <v>0</v>
      </c>
      <c r="G13" s="56"/>
      <c r="H13" s="51">
        <f t="shared" si="1"/>
        <v>0</v>
      </c>
      <c r="I13" s="57"/>
      <c r="J13" s="50">
        <f t="shared" si="2"/>
        <v>0</v>
      </c>
      <c r="K13" s="50">
        <f t="shared" si="3"/>
        <v>0</v>
      </c>
      <c r="L13" s="52">
        <f t="shared" si="4"/>
        <v>0</v>
      </c>
      <c r="M13" s="58">
        <f t="shared" si="5"/>
        <v>0</v>
      </c>
    </row>
    <row r="14" spans="1:13" s="2" customFormat="1" ht="17.25" customHeight="1">
      <c r="A14" s="46"/>
      <c r="B14" s="54" t="s">
        <v>13</v>
      </c>
      <c r="C14" s="55"/>
      <c r="D14" s="49"/>
      <c r="E14" s="56"/>
      <c r="F14" s="50">
        <f t="shared" si="0"/>
        <v>0</v>
      </c>
      <c r="G14" s="56"/>
      <c r="H14" s="51">
        <f t="shared" si="1"/>
        <v>0</v>
      </c>
      <c r="I14" s="57"/>
      <c r="J14" s="50">
        <f t="shared" si="2"/>
        <v>0</v>
      </c>
      <c r="K14" s="50">
        <f t="shared" si="3"/>
        <v>0</v>
      </c>
      <c r="L14" s="52">
        <f t="shared" si="4"/>
        <v>0</v>
      </c>
      <c r="M14" s="58">
        <f t="shared" si="5"/>
        <v>0</v>
      </c>
    </row>
    <row r="15" spans="1:13" s="2" customFormat="1" ht="17.25" customHeight="1">
      <c r="A15" s="46"/>
      <c r="B15" s="54" t="s">
        <v>14</v>
      </c>
      <c r="C15" s="55"/>
      <c r="D15" s="49"/>
      <c r="E15" s="56"/>
      <c r="F15" s="50">
        <f t="shared" si="0"/>
        <v>0</v>
      </c>
      <c r="G15" s="56"/>
      <c r="H15" s="51">
        <f t="shared" si="1"/>
        <v>0</v>
      </c>
      <c r="I15" s="57"/>
      <c r="J15" s="50">
        <f t="shared" si="2"/>
        <v>0</v>
      </c>
      <c r="K15" s="50">
        <f t="shared" si="3"/>
        <v>0</v>
      </c>
      <c r="L15" s="52">
        <f t="shared" si="4"/>
        <v>0</v>
      </c>
      <c r="M15" s="58">
        <f t="shared" si="5"/>
        <v>0</v>
      </c>
    </row>
    <row r="16" spans="1:13" s="2" customFormat="1" ht="17.25" customHeight="1">
      <c r="A16" s="46"/>
      <c r="B16" s="54" t="s">
        <v>40</v>
      </c>
      <c r="C16" s="55"/>
      <c r="D16" s="49"/>
      <c r="E16" s="56"/>
      <c r="F16" s="50">
        <f t="shared" si="0"/>
        <v>0</v>
      </c>
      <c r="G16" s="56"/>
      <c r="H16" s="51">
        <f t="shared" si="1"/>
        <v>0</v>
      </c>
      <c r="I16" s="57"/>
      <c r="J16" s="50">
        <f t="shared" si="2"/>
        <v>0</v>
      </c>
      <c r="K16" s="50">
        <f t="shared" si="3"/>
        <v>0</v>
      </c>
      <c r="L16" s="52">
        <f t="shared" si="4"/>
        <v>0</v>
      </c>
      <c r="M16" s="58">
        <f t="shared" si="5"/>
        <v>0</v>
      </c>
    </row>
    <row r="17" spans="1:13" s="2" customFormat="1" ht="17.25" customHeight="1">
      <c r="A17" s="46"/>
      <c r="B17" s="54" t="s">
        <v>15</v>
      </c>
      <c r="C17" s="55"/>
      <c r="D17" s="49"/>
      <c r="E17" s="56"/>
      <c r="F17" s="50">
        <f t="shared" si="0"/>
        <v>0</v>
      </c>
      <c r="G17" s="56"/>
      <c r="H17" s="51">
        <f t="shared" si="1"/>
        <v>0</v>
      </c>
      <c r="I17" s="57"/>
      <c r="J17" s="50">
        <f t="shared" si="2"/>
        <v>0</v>
      </c>
      <c r="K17" s="50">
        <f t="shared" si="3"/>
        <v>0</v>
      </c>
      <c r="L17" s="52">
        <f t="shared" si="4"/>
        <v>0</v>
      </c>
      <c r="M17" s="58">
        <f t="shared" si="5"/>
        <v>0</v>
      </c>
    </row>
    <row r="18" spans="1:13" s="2" customFormat="1" ht="6" customHeight="1">
      <c r="A18" s="46"/>
      <c r="B18" s="59"/>
      <c r="C18" s="60"/>
      <c r="D18" s="49"/>
      <c r="E18" s="50"/>
      <c r="F18" s="50"/>
      <c r="G18" s="50"/>
      <c r="H18" s="51"/>
      <c r="I18" s="52"/>
      <c r="J18" s="50"/>
      <c r="K18" s="50"/>
      <c r="L18" s="52"/>
      <c r="M18" s="53"/>
    </row>
    <row r="19" spans="1:13" s="39" customFormat="1" ht="17.25" customHeight="1">
      <c r="A19" s="38" t="s">
        <v>41</v>
      </c>
      <c r="C19" s="40"/>
      <c r="D19" s="41"/>
      <c r="E19" s="42">
        <f>SUM(E21:E32)</f>
        <v>5934563000</v>
      </c>
      <c r="F19" s="42">
        <f>IF(E$7=0,0,E19/E$7*100)</f>
        <v>55.58</v>
      </c>
      <c r="G19" s="42">
        <f>SUM(G21:G32)</f>
        <v>4792029803</v>
      </c>
      <c r="H19" s="43">
        <f>IF(G$7=0,0,G19/G$7*100)</f>
        <v>53.36</v>
      </c>
      <c r="I19" s="44">
        <f>SUM(I21:I32)</f>
        <v>0</v>
      </c>
      <c r="J19" s="42">
        <f>SUM(J21:J32)</f>
        <v>4792029803</v>
      </c>
      <c r="K19" s="42">
        <f>IF(J$7=0,0,J19/J$7*100)</f>
        <v>53.36</v>
      </c>
      <c r="L19" s="44">
        <f>SUM(L21:L32)</f>
        <v>-1142533197</v>
      </c>
      <c r="M19" s="45">
        <f>ABS(IF(E19=0,0,(L19/E19)*100))</f>
        <v>19.25</v>
      </c>
    </row>
    <row r="20" spans="1:13" s="2" customFormat="1" ht="6" customHeight="1">
      <c r="A20" s="46"/>
      <c r="B20" s="47"/>
      <c r="C20" s="48"/>
      <c r="D20" s="49"/>
      <c r="E20" s="50"/>
      <c r="F20" s="50"/>
      <c r="G20" s="50"/>
      <c r="H20" s="51"/>
      <c r="I20" s="52"/>
      <c r="J20" s="50"/>
      <c r="K20" s="50"/>
      <c r="L20" s="52"/>
      <c r="M20" s="53"/>
    </row>
    <row r="21" spans="1:13" s="2" customFormat="1" ht="17.25" customHeight="1">
      <c r="A21" s="46"/>
      <c r="B21" s="54" t="s">
        <v>16</v>
      </c>
      <c r="C21" s="55"/>
      <c r="D21" s="49"/>
      <c r="E21" s="56">
        <v>2992474000</v>
      </c>
      <c r="F21" s="50">
        <f aca="true" t="shared" si="6" ref="F21:F32">IF(E$7=0,0,E21/E$7*100)</f>
        <v>28.03</v>
      </c>
      <c r="G21" s="56">
        <v>2160752521</v>
      </c>
      <c r="H21" s="51">
        <f aca="true" t="shared" si="7" ref="H21:H32">IF(G$7=0,0,G21/G$7*100)</f>
        <v>24.06</v>
      </c>
      <c r="I21" s="57"/>
      <c r="J21" s="50">
        <f aca="true" t="shared" si="8" ref="J21:J32">G21+I21</f>
        <v>2160752521</v>
      </c>
      <c r="K21" s="50">
        <f aca="true" t="shared" si="9" ref="K21:K32">IF(J$7=0,0,J21/J$7*100)</f>
        <v>24.06</v>
      </c>
      <c r="L21" s="52">
        <f aca="true" t="shared" si="10" ref="L21:L32">J21-E21</f>
        <v>-831721479</v>
      </c>
      <c r="M21" s="58">
        <f aca="true" t="shared" si="11" ref="M21:M32">ABS(IF(E21=0,0,(L21/E21)*100))</f>
        <v>27.79</v>
      </c>
    </row>
    <row r="22" spans="1:13" s="2" customFormat="1" ht="17.25" customHeight="1">
      <c r="A22" s="46"/>
      <c r="B22" s="54" t="s">
        <v>17</v>
      </c>
      <c r="C22" s="55"/>
      <c r="D22" s="49"/>
      <c r="E22" s="56"/>
      <c r="F22" s="50">
        <f t="shared" si="6"/>
        <v>0</v>
      </c>
      <c r="G22" s="56"/>
      <c r="H22" s="51">
        <f t="shared" si="7"/>
        <v>0</v>
      </c>
      <c r="I22" s="57"/>
      <c r="J22" s="50">
        <f t="shared" si="8"/>
        <v>0</v>
      </c>
      <c r="K22" s="50">
        <f t="shared" si="9"/>
        <v>0</v>
      </c>
      <c r="L22" s="52">
        <f t="shared" si="10"/>
        <v>0</v>
      </c>
      <c r="M22" s="58">
        <f t="shared" si="11"/>
        <v>0</v>
      </c>
    </row>
    <row r="23" spans="1:13" s="2" customFormat="1" ht="17.25" customHeight="1">
      <c r="A23" s="46"/>
      <c r="B23" s="54" t="s">
        <v>18</v>
      </c>
      <c r="C23" s="55"/>
      <c r="D23" s="49"/>
      <c r="E23" s="56"/>
      <c r="F23" s="50">
        <f t="shared" si="6"/>
        <v>0</v>
      </c>
      <c r="G23" s="56"/>
      <c r="H23" s="51">
        <f t="shared" si="7"/>
        <v>0</v>
      </c>
      <c r="I23" s="57"/>
      <c r="J23" s="50">
        <f t="shared" si="8"/>
        <v>0</v>
      </c>
      <c r="K23" s="50">
        <f t="shared" si="9"/>
        <v>0</v>
      </c>
      <c r="L23" s="52">
        <f t="shared" si="10"/>
        <v>0</v>
      </c>
      <c r="M23" s="58">
        <f t="shared" si="11"/>
        <v>0</v>
      </c>
    </row>
    <row r="24" spans="1:13" s="2" customFormat="1" ht="17.25" customHeight="1">
      <c r="A24" s="46"/>
      <c r="B24" s="54" t="s">
        <v>19</v>
      </c>
      <c r="C24" s="55"/>
      <c r="D24" s="49"/>
      <c r="E24" s="56">
        <v>2860333000</v>
      </c>
      <c r="F24" s="50">
        <f t="shared" si="6"/>
        <v>26.79</v>
      </c>
      <c r="G24" s="56">
        <v>2580875206</v>
      </c>
      <c r="H24" s="51">
        <f t="shared" si="7"/>
        <v>28.74</v>
      </c>
      <c r="I24" s="57"/>
      <c r="J24" s="50">
        <f t="shared" si="8"/>
        <v>2580875206</v>
      </c>
      <c r="K24" s="50">
        <f t="shared" si="9"/>
        <v>28.74</v>
      </c>
      <c r="L24" s="52">
        <f t="shared" si="10"/>
        <v>-279457794</v>
      </c>
      <c r="M24" s="58">
        <f t="shared" si="11"/>
        <v>9.77</v>
      </c>
    </row>
    <row r="25" spans="1:13" s="2" customFormat="1" ht="17.25" customHeight="1">
      <c r="A25" s="46"/>
      <c r="B25" s="54" t="s">
        <v>20</v>
      </c>
      <c r="C25" s="55"/>
      <c r="D25" s="49"/>
      <c r="E25" s="56"/>
      <c r="F25" s="50">
        <f t="shared" si="6"/>
        <v>0</v>
      </c>
      <c r="G25" s="56"/>
      <c r="H25" s="51">
        <f t="shared" si="7"/>
        <v>0</v>
      </c>
      <c r="I25" s="57"/>
      <c r="J25" s="50">
        <f t="shared" si="8"/>
        <v>0</v>
      </c>
      <c r="K25" s="50">
        <f t="shared" si="9"/>
        <v>0</v>
      </c>
      <c r="L25" s="52">
        <f t="shared" si="10"/>
        <v>0</v>
      </c>
      <c r="M25" s="58">
        <f t="shared" si="11"/>
        <v>0</v>
      </c>
    </row>
    <row r="26" spans="1:13" s="2" customFormat="1" ht="17.25" customHeight="1">
      <c r="A26" s="46"/>
      <c r="B26" s="54" t="s">
        <v>21</v>
      </c>
      <c r="C26" s="55"/>
      <c r="D26" s="49"/>
      <c r="E26" s="56"/>
      <c r="F26" s="50">
        <f t="shared" si="6"/>
        <v>0</v>
      </c>
      <c r="G26" s="56"/>
      <c r="H26" s="51">
        <f t="shared" si="7"/>
        <v>0</v>
      </c>
      <c r="I26" s="57"/>
      <c r="J26" s="50">
        <f t="shared" si="8"/>
        <v>0</v>
      </c>
      <c r="K26" s="50">
        <f t="shared" si="9"/>
        <v>0</v>
      </c>
      <c r="L26" s="52">
        <f t="shared" si="10"/>
        <v>0</v>
      </c>
      <c r="M26" s="58">
        <f t="shared" si="11"/>
        <v>0</v>
      </c>
    </row>
    <row r="27" spans="1:13" s="2" customFormat="1" ht="17.25" customHeight="1">
      <c r="A27" s="46"/>
      <c r="B27" s="54" t="s">
        <v>42</v>
      </c>
      <c r="C27" s="55"/>
      <c r="D27" s="49"/>
      <c r="E27" s="56"/>
      <c r="F27" s="50">
        <f t="shared" si="6"/>
        <v>0</v>
      </c>
      <c r="G27" s="56"/>
      <c r="H27" s="51">
        <f t="shared" si="7"/>
        <v>0</v>
      </c>
      <c r="I27" s="57"/>
      <c r="J27" s="50">
        <f t="shared" si="8"/>
        <v>0</v>
      </c>
      <c r="K27" s="50">
        <f t="shared" si="9"/>
        <v>0</v>
      </c>
      <c r="L27" s="52">
        <f t="shared" si="10"/>
        <v>0</v>
      </c>
      <c r="M27" s="58">
        <f t="shared" si="11"/>
        <v>0</v>
      </c>
    </row>
    <row r="28" spans="1:13" s="2" customFormat="1" ht="17.25" customHeight="1">
      <c r="A28" s="46"/>
      <c r="B28" s="54" t="s">
        <v>22</v>
      </c>
      <c r="C28" s="55"/>
      <c r="D28" s="49"/>
      <c r="E28" s="56"/>
      <c r="F28" s="50">
        <f t="shared" si="6"/>
        <v>0</v>
      </c>
      <c r="G28" s="56"/>
      <c r="H28" s="51">
        <f t="shared" si="7"/>
        <v>0</v>
      </c>
      <c r="I28" s="57"/>
      <c r="J28" s="50">
        <f t="shared" si="8"/>
        <v>0</v>
      </c>
      <c r="K28" s="50">
        <f t="shared" si="9"/>
        <v>0</v>
      </c>
      <c r="L28" s="52">
        <f t="shared" si="10"/>
        <v>0</v>
      </c>
      <c r="M28" s="58">
        <f t="shared" si="11"/>
        <v>0</v>
      </c>
    </row>
    <row r="29" spans="1:13" s="2" customFormat="1" ht="17.25" customHeight="1">
      <c r="A29" s="46"/>
      <c r="B29" s="54" t="s">
        <v>23</v>
      </c>
      <c r="C29" s="55"/>
      <c r="D29" s="49"/>
      <c r="E29" s="56"/>
      <c r="F29" s="50">
        <f t="shared" si="6"/>
        <v>0</v>
      </c>
      <c r="G29" s="56"/>
      <c r="H29" s="51">
        <f t="shared" si="7"/>
        <v>0</v>
      </c>
      <c r="I29" s="57"/>
      <c r="J29" s="50">
        <f t="shared" si="8"/>
        <v>0</v>
      </c>
      <c r="K29" s="50">
        <f t="shared" si="9"/>
        <v>0</v>
      </c>
      <c r="L29" s="52">
        <f t="shared" si="10"/>
        <v>0</v>
      </c>
      <c r="M29" s="58">
        <f t="shared" si="11"/>
        <v>0</v>
      </c>
    </row>
    <row r="30" spans="1:13" s="2" customFormat="1" ht="17.25" customHeight="1">
      <c r="A30" s="46"/>
      <c r="B30" s="54" t="s">
        <v>24</v>
      </c>
      <c r="C30" s="55"/>
      <c r="D30" s="49"/>
      <c r="E30" s="56"/>
      <c r="F30" s="50">
        <f t="shared" si="6"/>
        <v>0</v>
      </c>
      <c r="G30" s="56"/>
      <c r="H30" s="51">
        <f t="shared" si="7"/>
        <v>0</v>
      </c>
      <c r="I30" s="57"/>
      <c r="J30" s="50">
        <f t="shared" si="8"/>
        <v>0</v>
      </c>
      <c r="K30" s="50">
        <f t="shared" si="9"/>
        <v>0</v>
      </c>
      <c r="L30" s="52">
        <f t="shared" si="10"/>
        <v>0</v>
      </c>
      <c r="M30" s="58">
        <f t="shared" si="11"/>
        <v>0</v>
      </c>
    </row>
    <row r="31" spans="1:13" s="2" customFormat="1" ht="17.25" customHeight="1">
      <c r="A31" s="46"/>
      <c r="B31" s="54" t="s">
        <v>25</v>
      </c>
      <c r="C31" s="55"/>
      <c r="D31" s="49"/>
      <c r="E31" s="56"/>
      <c r="F31" s="50">
        <f t="shared" si="6"/>
        <v>0</v>
      </c>
      <c r="G31" s="56"/>
      <c r="H31" s="51">
        <f t="shared" si="7"/>
        <v>0</v>
      </c>
      <c r="I31" s="57"/>
      <c r="J31" s="50">
        <f t="shared" si="8"/>
        <v>0</v>
      </c>
      <c r="K31" s="50">
        <f t="shared" si="9"/>
        <v>0</v>
      </c>
      <c r="L31" s="52">
        <f t="shared" si="10"/>
        <v>0</v>
      </c>
      <c r="M31" s="58">
        <f t="shared" si="11"/>
        <v>0</v>
      </c>
    </row>
    <row r="32" spans="1:13" s="2" customFormat="1" ht="17.25" customHeight="1">
      <c r="A32" s="46"/>
      <c r="B32" s="54" t="s">
        <v>26</v>
      </c>
      <c r="C32" s="55"/>
      <c r="D32" s="49"/>
      <c r="E32" s="56">
        <v>81756000</v>
      </c>
      <c r="F32" s="50">
        <f t="shared" si="6"/>
        <v>0.77</v>
      </c>
      <c r="G32" s="56">
        <v>50402076</v>
      </c>
      <c r="H32" s="51">
        <f t="shared" si="7"/>
        <v>0.56</v>
      </c>
      <c r="I32" s="57"/>
      <c r="J32" s="50">
        <f t="shared" si="8"/>
        <v>50402076</v>
      </c>
      <c r="K32" s="50">
        <f t="shared" si="9"/>
        <v>0.56</v>
      </c>
      <c r="L32" s="52">
        <f t="shared" si="10"/>
        <v>-31353924</v>
      </c>
      <c r="M32" s="58">
        <f t="shared" si="11"/>
        <v>38.35</v>
      </c>
    </row>
    <row r="33" spans="1:13" s="2" customFormat="1" ht="6" customHeight="1">
      <c r="A33" s="46"/>
      <c r="B33" s="61"/>
      <c r="C33" s="62"/>
      <c r="D33" s="49"/>
      <c r="E33" s="50"/>
      <c r="F33" s="50"/>
      <c r="G33" s="50"/>
      <c r="H33" s="51"/>
      <c r="I33" s="52"/>
      <c r="J33" s="50"/>
      <c r="K33" s="50"/>
      <c r="L33" s="52"/>
      <c r="M33" s="53"/>
    </row>
    <row r="34" spans="1:13" s="39" customFormat="1" ht="17.25" customHeight="1">
      <c r="A34" s="38" t="s">
        <v>27</v>
      </c>
      <c r="C34" s="40"/>
      <c r="D34" s="41"/>
      <c r="E34" s="42">
        <f>E7-E19</f>
        <v>4742364000</v>
      </c>
      <c r="F34" s="42">
        <f>IF(E$7=0,0,E34/E$7*100)</f>
        <v>44.42</v>
      </c>
      <c r="G34" s="42">
        <f>G7-G19</f>
        <v>4188147567</v>
      </c>
      <c r="H34" s="43">
        <f>IF(G$7=0,0,G34/G$7*100)</f>
        <v>46.64</v>
      </c>
      <c r="I34" s="44">
        <f>I7-I19</f>
        <v>0</v>
      </c>
      <c r="J34" s="42">
        <f>J7-J19</f>
        <v>4188147567</v>
      </c>
      <c r="K34" s="42">
        <f>IF(J$7=0,0,J34/J$7*100)</f>
        <v>46.64</v>
      </c>
      <c r="L34" s="44">
        <f>L7-L19</f>
        <v>-554216433</v>
      </c>
      <c r="M34" s="45">
        <f>ABS(IF(E34=0,0,(L34/E34)*100))</f>
        <v>11.69</v>
      </c>
    </row>
    <row r="35" spans="1:13" s="2" customFormat="1" ht="6" customHeight="1">
      <c r="A35" s="46"/>
      <c r="B35" s="63"/>
      <c r="C35" s="64"/>
      <c r="D35" s="65"/>
      <c r="E35" s="50"/>
      <c r="F35" s="50"/>
      <c r="G35" s="50"/>
      <c r="H35" s="51"/>
      <c r="I35" s="52"/>
      <c r="J35" s="50"/>
      <c r="K35" s="50"/>
      <c r="L35" s="52"/>
      <c r="M35" s="53"/>
    </row>
    <row r="36" spans="1:13" s="39" customFormat="1" ht="17.25" customHeight="1">
      <c r="A36" s="38" t="s">
        <v>43</v>
      </c>
      <c r="C36" s="40"/>
      <c r="D36" s="41"/>
      <c r="E36" s="42">
        <f>SUM(E38:E39)</f>
        <v>66866000</v>
      </c>
      <c r="F36" s="42">
        <f>IF(E$7=0,0,E36/E$7*100)</f>
        <v>0.63</v>
      </c>
      <c r="G36" s="42">
        <f>SUM(G38:G39)</f>
        <v>419856467</v>
      </c>
      <c r="H36" s="43">
        <f>IF(G$7=0,0,G36/G$7*100)</f>
        <v>4.68</v>
      </c>
      <c r="I36" s="44">
        <f>SUM(I38:I39)</f>
        <v>0</v>
      </c>
      <c r="J36" s="42">
        <f>SUM(J38:J39)</f>
        <v>419856467</v>
      </c>
      <c r="K36" s="42">
        <f>IF(J$7=0,0,J36/J$7*100)</f>
        <v>4.68</v>
      </c>
      <c r="L36" s="44">
        <f>SUM(L38:L39)</f>
        <v>352990467</v>
      </c>
      <c r="M36" s="45">
        <f>ABS(IF(E36=0,0,(L36/E36)*100))</f>
        <v>527.91</v>
      </c>
    </row>
    <row r="37" spans="1:13" s="2" customFormat="1" ht="6" customHeight="1">
      <c r="A37" s="46"/>
      <c r="B37" s="47"/>
      <c r="C37" s="48"/>
      <c r="D37" s="49"/>
      <c r="E37" s="50"/>
      <c r="F37" s="50"/>
      <c r="G37" s="50"/>
      <c r="H37" s="51"/>
      <c r="I37" s="52"/>
      <c r="J37" s="50"/>
      <c r="K37" s="50"/>
      <c r="L37" s="52"/>
      <c r="M37" s="53"/>
    </row>
    <row r="38" spans="1:13" s="2" customFormat="1" ht="17.25" customHeight="1">
      <c r="A38" s="46"/>
      <c r="B38" s="54" t="s">
        <v>28</v>
      </c>
      <c r="C38" s="55"/>
      <c r="D38" s="49"/>
      <c r="E38" s="56">
        <v>10000000</v>
      </c>
      <c r="F38" s="50">
        <f>IF(E$7=0,0,E38/E$7*100)</f>
        <v>0.09</v>
      </c>
      <c r="G38" s="56">
        <v>8003705</v>
      </c>
      <c r="H38" s="51">
        <f>IF(G$7=0,0,G38/G$7*100)</f>
        <v>0.09</v>
      </c>
      <c r="I38" s="57"/>
      <c r="J38" s="50">
        <f>G38+I38</f>
        <v>8003705</v>
      </c>
      <c r="K38" s="50">
        <f>IF(J$7=0,0,J38/J$7*100)</f>
        <v>0.09</v>
      </c>
      <c r="L38" s="52">
        <f>J38-E38</f>
        <v>-1996295</v>
      </c>
      <c r="M38" s="58">
        <f>ABS(IF(E38=0,0,(L38/E38)*100))</f>
        <v>19.96</v>
      </c>
    </row>
    <row r="39" spans="1:13" s="2" customFormat="1" ht="17.25" customHeight="1">
      <c r="A39" s="46"/>
      <c r="B39" s="54" t="s">
        <v>29</v>
      </c>
      <c r="C39" s="55"/>
      <c r="D39" s="49"/>
      <c r="E39" s="56">
        <v>56866000</v>
      </c>
      <c r="F39" s="50">
        <f>IF(E$7=0,0,E39/E$7*100)</f>
        <v>0.53</v>
      </c>
      <c r="G39" s="56">
        <v>411852762</v>
      </c>
      <c r="H39" s="51">
        <f>IF(G$7=0,0,G39/G$7*100)</f>
        <v>4.59</v>
      </c>
      <c r="I39" s="57"/>
      <c r="J39" s="50">
        <f>G39+I39</f>
        <v>411852762</v>
      </c>
      <c r="K39" s="50">
        <f>IF(J$7=0,0,J39/J$7*100)</f>
        <v>4.59</v>
      </c>
      <c r="L39" s="52">
        <f>J39-E39</f>
        <v>354986762</v>
      </c>
      <c r="M39" s="58">
        <f>ABS(IF(E39=0,0,(L39/E39)*100))</f>
        <v>624.25</v>
      </c>
    </row>
    <row r="40" spans="1:13" s="2" customFormat="1" ht="6" customHeight="1">
      <c r="A40" s="46"/>
      <c r="B40" s="59"/>
      <c r="C40" s="60"/>
      <c r="D40" s="49"/>
      <c r="E40" s="50"/>
      <c r="F40" s="50"/>
      <c r="G40" s="50"/>
      <c r="H40" s="51"/>
      <c r="I40" s="52"/>
      <c r="J40" s="50"/>
      <c r="K40" s="50"/>
      <c r="L40" s="52"/>
      <c r="M40" s="53"/>
    </row>
    <row r="41" spans="1:13" s="39" customFormat="1" ht="17.25" customHeight="1">
      <c r="A41" s="38" t="s">
        <v>44</v>
      </c>
      <c r="C41" s="40"/>
      <c r="D41" s="41"/>
      <c r="E41" s="42">
        <f>SUM(E43:E44)</f>
        <v>2432480000</v>
      </c>
      <c r="F41" s="42">
        <f>IF(E$7=0,0,E41/E$7*100)</f>
        <v>22.78</v>
      </c>
      <c r="G41" s="42">
        <f>SUM(G43:G44)</f>
        <v>2084754610</v>
      </c>
      <c r="H41" s="43">
        <f>IF(G$7=0,0,G41/G$7*100)</f>
        <v>23.22</v>
      </c>
      <c r="I41" s="44">
        <f>SUM(I43:I44)</f>
        <v>0</v>
      </c>
      <c r="J41" s="42">
        <f>SUM(J43:J44)</f>
        <v>2084754610</v>
      </c>
      <c r="K41" s="42">
        <f>IF(J$7=0,0,J41/J$7*100)</f>
        <v>23.22</v>
      </c>
      <c r="L41" s="44">
        <f>SUM(L43:L44)</f>
        <v>-347725390</v>
      </c>
      <c r="M41" s="45">
        <f>ABS(IF(E41=0,0,(L41/E41)*100))</f>
        <v>14.3</v>
      </c>
    </row>
    <row r="42" spans="1:13" s="2" customFormat="1" ht="6" customHeight="1">
      <c r="A42" s="46"/>
      <c r="B42" s="47"/>
      <c r="C42" s="48"/>
      <c r="D42" s="49"/>
      <c r="E42" s="50"/>
      <c r="F42" s="50"/>
      <c r="G42" s="50"/>
      <c r="H42" s="51"/>
      <c r="I42" s="52"/>
      <c r="J42" s="50"/>
      <c r="K42" s="50"/>
      <c r="L42" s="52"/>
      <c r="M42" s="53"/>
    </row>
    <row r="43" spans="1:13" s="2" customFormat="1" ht="17.25" customHeight="1">
      <c r="A43" s="46"/>
      <c r="B43" s="54" t="s">
        <v>30</v>
      </c>
      <c r="C43" s="55"/>
      <c r="D43" s="49"/>
      <c r="E43" s="56">
        <v>2419560000</v>
      </c>
      <c r="F43" s="50">
        <f>IF(E$7=0,0,E43/E$7*100)</f>
        <v>22.66</v>
      </c>
      <c r="G43" s="56">
        <v>1994372405</v>
      </c>
      <c r="H43" s="51">
        <f>IF(G$7=0,0,G43/G$7*100)</f>
        <v>22.21</v>
      </c>
      <c r="I43" s="57"/>
      <c r="J43" s="50">
        <f>G43+I43</f>
        <v>1994372405</v>
      </c>
      <c r="K43" s="50">
        <f>IF(J$7=0,0,J43/J$7*100)</f>
        <v>22.21</v>
      </c>
      <c r="L43" s="52">
        <f>J43-E43</f>
        <v>-425187595</v>
      </c>
      <c r="M43" s="58">
        <f>ABS(IF(E43=0,0,(L43/E43)*100))</f>
        <v>17.57</v>
      </c>
    </row>
    <row r="44" spans="1:13" s="2" customFormat="1" ht="17.25" customHeight="1">
      <c r="A44" s="46"/>
      <c r="B44" s="54" t="s">
        <v>31</v>
      </c>
      <c r="C44" s="55"/>
      <c r="D44" s="49"/>
      <c r="E44" s="56">
        <v>12920000</v>
      </c>
      <c r="F44" s="50">
        <f>IF(E$7=0,0,E44/E$7*100)</f>
        <v>0.12</v>
      </c>
      <c r="G44" s="56">
        <v>90382205</v>
      </c>
      <c r="H44" s="51">
        <f>IF(G$7=0,0,G44/G$7*100)</f>
        <v>1.01</v>
      </c>
      <c r="I44" s="57"/>
      <c r="J44" s="50">
        <f>G44+I44</f>
        <v>90382205</v>
      </c>
      <c r="K44" s="50">
        <f>IF(J$7=0,0,J44/J$7*100)</f>
        <v>1.01</v>
      </c>
      <c r="L44" s="52">
        <f>J44-E44</f>
        <v>77462205</v>
      </c>
      <c r="M44" s="58">
        <f>ABS(IF(E44=0,0,(L44/E44)*100))</f>
        <v>599.55</v>
      </c>
    </row>
    <row r="45" spans="1:13" s="2" customFormat="1" ht="3" customHeight="1">
      <c r="A45" s="46"/>
      <c r="B45" s="48"/>
      <c r="D45" s="49"/>
      <c r="E45" s="50"/>
      <c r="F45" s="50"/>
      <c r="G45" s="50"/>
      <c r="H45" s="51"/>
      <c r="I45" s="52"/>
      <c r="J45" s="50"/>
      <c r="K45" s="50"/>
      <c r="L45" s="52"/>
      <c r="M45" s="53"/>
    </row>
    <row r="46" spans="1:13" s="2" customFormat="1" ht="3" customHeight="1">
      <c r="A46" s="46"/>
      <c r="B46" s="47"/>
      <c r="C46" s="48"/>
      <c r="D46" s="49"/>
      <c r="E46" s="50"/>
      <c r="F46" s="50"/>
      <c r="G46" s="50"/>
      <c r="H46" s="51"/>
      <c r="I46" s="52"/>
      <c r="J46" s="50"/>
      <c r="K46" s="50"/>
      <c r="L46" s="52"/>
      <c r="M46" s="53"/>
    </row>
    <row r="47" spans="1:13" s="39" customFormat="1" ht="18.75" customHeight="1">
      <c r="A47" s="38" t="s">
        <v>32</v>
      </c>
      <c r="C47" s="40"/>
      <c r="D47" s="41"/>
      <c r="E47" s="42">
        <f>E36-E41</f>
        <v>-2365614000</v>
      </c>
      <c r="F47" s="42">
        <f>IF(E$7=0,0,E47/E$7*100)</f>
        <v>-22.16</v>
      </c>
      <c r="G47" s="42">
        <f>G36-G41</f>
        <v>-1664898143</v>
      </c>
      <c r="H47" s="43">
        <f>IF(G$7=0,0,G47/G$7*100)</f>
        <v>-18.54</v>
      </c>
      <c r="I47" s="44">
        <f>I36-I41</f>
        <v>0</v>
      </c>
      <c r="J47" s="42">
        <f>J36-J41</f>
        <v>-1664898143</v>
      </c>
      <c r="K47" s="42">
        <f>IF(J$7=0,0,J47/J$7*100)</f>
        <v>-18.54</v>
      </c>
      <c r="L47" s="44">
        <f>L36-L41</f>
        <v>700715857</v>
      </c>
      <c r="M47" s="45">
        <f>ABS(IF(E47=0,0,(L47/E47)*100))</f>
        <v>29.62</v>
      </c>
    </row>
    <row r="48" spans="1:13" s="39" customFormat="1" ht="6" customHeight="1">
      <c r="A48" s="66"/>
      <c r="B48" s="38"/>
      <c r="C48" s="40"/>
      <c r="D48" s="41"/>
      <c r="E48" s="42"/>
      <c r="F48" s="42"/>
      <c r="G48" s="42"/>
      <c r="H48" s="43"/>
      <c r="I48" s="44"/>
      <c r="J48" s="42"/>
      <c r="K48" s="42"/>
      <c r="L48" s="44"/>
      <c r="M48" s="67"/>
    </row>
    <row r="49" spans="1:13" s="39" customFormat="1" ht="18.75" customHeight="1">
      <c r="A49" s="38" t="s">
        <v>33</v>
      </c>
      <c r="B49" s="38"/>
      <c r="C49" s="40"/>
      <c r="D49" s="41"/>
      <c r="E49" s="68"/>
      <c r="F49" s="42">
        <f>IF(E$7=0,0,E49/E$7*100)</f>
        <v>0</v>
      </c>
      <c r="G49" s="68"/>
      <c r="H49" s="43">
        <f>IF(G$7=0,0,G49/G$7*100)</f>
        <v>0</v>
      </c>
      <c r="I49" s="69"/>
      <c r="J49" s="42">
        <f>G49+I49</f>
        <v>0</v>
      </c>
      <c r="K49" s="42">
        <f>IF(J$7=0,0,J49/J$7*100)</f>
        <v>0</v>
      </c>
      <c r="L49" s="44">
        <f>J49-E49</f>
        <v>0</v>
      </c>
      <c r="M49" s="45">
        <f>ABS(IF(E49=0,0,(L49/E49)*100))</f>
        <v>0</v>
      </c>
    </row>
    <row r="50" spans="1:13" s="2" customFormat="1" ht="11.25" customHeight="1">
      <c r="A50" s="46"/>
      <c r="B50" s="70"/>
      <c r="C50" s="71"/>
      <c r="D50" s="49"/>
      <c r="E50" s="50"/>
      <c r="F50" s="42"/>
      <c r="G50" s="50"/>
      <c r="H50" s="43"/>
      <c r="I50" s="52"/>
      <c r="J50" s="42"/>
      <c r="K50" s="50"/>
      <c r="L50" s="44"/>
      <c r="M50" s="67"/>
    </row>
    <row r="51" spans="1:13" s="39" customFormat="1" ht="18.75" customHeight="1">
      <c r="A51" s="38" t="s">
        <v>45</v>
      </c>
      <c r="B51" s="72"/>
      <c r="C51" s="73"/>
      <c r="D51" s="74"/>
      <c r="E51" s="68"/>
      <c r="F51" s="42">
        <f>IF(E$7=0,0,E51/E$7*100)</f>
        <v>0</v>
      </c>
      <c r="G51" s="68"/>
      <c r="H51" s="43">
        <f>IF(G$7=0,0,G51/G$7*100)</f>
        <v>0</v>
      </c>
      <c r="I51" s="69"/>
      <c r="J51" s="42">
        <f>G51+I51</f>
        <v>0</v>
      </c>
      <c r="K51" s="42">
        <f>IF(J$7=0,0,J51/J$7*100)</f>
        <v>0</v>
      </c>
      <c r="L51" s="44">
        <f>J51-E51</f>
        <v>0</v>
      </c>
      <c r="M51" s="45">
        <f>ABS(IF(E51=0,0,(L51/E51)*100))</f>
        <v>0</v>
      </c>
    </row>
    <row r="52" spans="1:13" s="2" customFormat="1" ht="11.25" customHeight="1">
      <c r="A52" s="46"/>
      <c r="B52" s="70"/>
      <c r="C52" s="71"/>
      <c r="D52" s="49"/>
      <c r="E52" s="50"/>
      <c r="F52" s="50"/>
      <c r="G52" s="50"/>
      <c r="H52" s="51"/>
      <c r="I52" s="52"/>
      <c r="J52" s="50"/>
      <c r="K52" s="50"/>
      <c r="L52" s="52"/>
      <c r="M52" s="53"/>
    </row>
    <row r="53" spans="1:13" s="39" customFormat="1" ht="24" customHeight="1" thickBot="1">
      <c r="A53" s="75" t="s">
        <v>34</v>
      </c>
      <c r="B53" s="76"/>
      <c r="C53" s="77"/>
      <c r="D53" s="78"/>
      <c r="E53" s="79">
        <f>E34+E47+E49+E51</f>
        <v>2376750000</v>
      </c>
      <c r="F53" s="79">
        <f>IF(E$7=0,0,E53/E$7*100)</f>
        <v>22.26</v>
      </c>
      <c r="G53" s="79">
        <f>G34+G47+G49+G51</f>
        <v>2523249424</v>
      </c>
      <c r="H53" s="80">
        <f>IF(G$7=0,0,G53/G$7*100)</f>
        <v>28.1</v>
      </c>
      <c r="I53" s="81">
        <f>I34+I47+I49+I51</f>
        <v>0</v>
      </c>
      <c r="J53" s="79">
        <f>J34+J47+J49+J51</f>
        <v>2523249424</v>
      </c>
      <c r="K53" s="79">
        <f>IF(J$7=0,0,J53/J$7*100)</f>
        <v>28.1</v>
      </c>
      <c r="L53" s="82">
        <f>L34+L47+L49+L51</f>
        <v>146499424</v>
      </c>
      <c r="M53" s="83">
        <f>ABS(IF(E53=0,0,(L53/E53)*100))</f>
        <v>6.16</v>
      </c>
    </row>
    <row r="54" spans="1:4" s="2" customFormat="1" ht="15.75">
      <c r="A54" s="84"/>
      <c r="B54" s="85"/>
      <c r="C54" s="86"/>
      <c r="D54" s="87"/>
    </row>
    <row r="55" spans="3:4" ht="15.75">
      <c r="C55" s="90"/>
      <c r="D55" s="91"/>
    </row>
  </sheetData>
  <mergeCells count="30">
    <mergeCell ref="B43:C43"/>
    <mergeCell ref="B44:C44"/>
    <mergeCell ref="B40:C40"/>
    <mergeCell ref="B38:C38"/>
    <mergeCell ref="B39:C39"/>
    <mergeCell ref="B12:C12"/>
    <mergeCell ref="B13:C13"/>
    <mergeCell ref="B14:C14"/>
    <mergeCell ref="B28:C28"/>
    <mergeCell ref="B17:C17"/>
    <mergeCell ref="B18:C18"/>
    <mergeCell ref="B27:C27"/>
    <mergeCell ref="B15:C15"/>
    <mergeCell ref="B16:C16"/>
    <mergeCell ref="B26:C26"/>
    <mergeCell ref="B33:C33"/>
    <mergeCell ref="B21:C21"/>
    <mergeCell ref="B22:C22"/>
    <mergeCell ref="B23:C23"/>
    <mergeCell ref="B24:C24"/>
    <mergeCell ref="B32:C32"/>
    <mergeCell ref="B25:C25"/>
    <mergeCell ref="B29:C29"/>
    <mergeCell ref="B30:C30"/>
    <mergeCell ref="B31:C31"/>
    <mergeCell ref="B11:C11"/>
    <mergeCell ref="A2:H2"/>
    <mergeCell ref="A5:D5"/>
    <mergeCell ref="B9:C9"/>
    <mergeCell ref="B10:C10"/>
  </mergeCells>
  <printOptions horizontalCentered="1"/>
  <pageMargins left="0.5905511811023623" right="0.5905511811023623" top="0.4724409448818898" bottom="0.984251968503937" header="0" footer="0"/>
  <pageSetup horizontalDpi="600" verticalDpi="600" orientation="portrait" paperSize="9" scale="91" r:id="rId1"/>
  <colBreaks count="2" manualBreakCount="2">
    <brk id="8" max="65535" man="1"/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0"/>
  <dimension ref="A1:J45"/>
  <sheetViews>
    <sheetView showGridLines="0" workbookViewId="0" topLeftCell="A13">
      <selection activeCell="I13" sqref="I1:I16384"/>
    </sheetView>
  </sheetViews>
  <sheetFormatPr defaultColWidth="9.00390625" defaultRowHeight="16.5"/>
  <cols>
    <col min="1" max="1" width="1.37890625" style="174" customWidth="1"/>
    <col min="2" max="2" width="1.4921875" style="175" customWidth="1"/>
    <col min="3" max="3" width="15.00390625" style="176" customWidth="1"/>
    <col min="4" max="4" width="0.5" style="177" customWidth="1"/>
    <col min="5" max="8" width="14.625" style="178" customWidth="1"/>
    <col min="9" max="9" width="16.00390625" style="178" customWidth="1"/>
    <col min="10" max="10" width="9.00390625" style="178" customWidth="1"/>
    <col min="11" max="16384" width="9.625" style="178" customWidth="1"/>
  </cols>
  <sheetData>
    <row r="1" spans="1:10" s="96" customFormat="1" ht="18" customHeight="1">
      <c r="A1" s="95" t="s">
        <v>69</v>
      </c>
      <c r="J1" s="97"/>
    </row>
    <row r="2" spans="1:10" s="99" customFormat="1" ht="36" customHeight="1">
      <c r="A2" s="98" t="s">
        <v>70</v>
      </c>
      <c r="B2" s="98"/>
      <c r="C2" s="98"/>
      <c r="D2" s="98"/>
      <c r="E2" s="98"/>
      <c r="F2" s="98"/>
      <c r="G2" s="98"/>
      <c r="H2" s="98"/>
      <c r="I2" s="98"/>
      <c r="J2" s="98"/>
    </row>
    <row r="3" spans="1:10" s="101" customFormat="1" ht="18" customHeight="1">
      <c r="A3" s="100"/>
      <c r="B3" s="100"/>
      <c r="C3" s="100"/>
      <c r="D3" s="100"/>
      <c r="E3" s="100"/>
      <c r="F3" s="100"/>
      <c r="G3" s="100"/>
      <c r="H3" s="100"/>
      <c r="I3" s="100"/>
      <c r="J3" s="100"/>
    </row>
    <row r="4" spans="1:10" s="106" customFormat="1" ht="32.25" customHeight="1" thickBot="1">
      <c r="A4" s="102"/>
      <c r="B4" s="102"/>
      <c r="C4" s="103" t="s">
        <v>71</v>
      </c>
      <c r="D4" s="104"/>
      <c r="E4" s="104"/>
      <c r="F4" s="104"/>
      <c r="G4" s="104"/>
      <c r="H4" s="104"/>
      <c r="I4" s="104"/>
      <c r="J4" s="105" t="s">
        <v>1</v>
      </c>
    </row>
    <row r="5" spans="1:10" s="102" customFormat="1" ht="33" customHeight="1">
      <c r="A5" s="107" t="s">
        <v>72</v>
      </c>
      <c r="B5" s="108"/>
      <c r="C5" s="108"/>
      <c r="D5" s="109"/>
      <c r="E5" s="110" t="s">
        <v>73</v>
      </c>
      <c r="F5" s="111" t="s">
        <v>46</v>
      </c>
      <c r="G5" s="112" t="s">
        <v>74</v>
      </c>
      <c r="H5" s="111" t="s">
        <v>47</v>
      </c>
      <c r="I5" s="113" t="s">
        <v>48</v>
      </c>
      <c r="J5" s="114" t="s">
        <v>3</v>
      </c>
    </row>
    <row r="6" spans="1:10" s="123" customFormat="1" ht="10.5" customHeight="1">
      <c r="A6" s="115"/>
      <c r="B6" s="116"/>
      <c r="C6" s="117"/>
      <c r="D6" s="118"/>
      <c r="E6" s="119"/>
      <c r="F6" s="120"/>
      <c r="G6" s="121"/>
      <c r="H6" s="120"/>
      <c r="I6" s="119"/>
      <c r="J6" s="122"/>
    </row>
    <row r="7" spans="1:10" s="131" customFormat="1" ht="26.25" customHeight="1">
      <c r="A7" s="124" t="s">
        <v>75</v>
      </c>
      <c r="B7" s="124"/>
      <c r="C7" s="124"/>
      <c r="D7" s="125"/>
      <c r="E7" s="126">
        <f>SUM(E9:E11)</f>
        <v>3924933000</v>
      </c>
      <c r="F7" s="126">
        <f>SUM(F9:F11)</f>
        <v>5468716863.8</v>
      </c>
      <c r="G7" s="127">
        <f>SUM(G9:G11)</f>
        <v>0</v>
      </c>
      <c r="H7" s="128">
        <f>SUM(H9:H11)</f>
        <v>5468716863.8</v>
      </c>
      <c r="I7" s="129">
        <f>H7-E7</f>
        <v>1543783863.8</v>
      </c>
      <c r="J7" s="130">
        <f>ABS(IF(E7&gt;0,((I7/E7)*100),0))</f>
        <v>39.33</v>
      </c>
    </row>
    <row r="8" spans="1:10" s="141" customFormat="1" ht="7.5" customHeight="1">
      <c r="A8" s="132"/>
      <c r="B8" s="133"/>
      <c r="C8" s="134"/>
      <c r="D8" s="135"/>
      <c r="E8" s="136"/>
      <c r="F8" s="136"/>
      <c r="G8" s="137"/>
      <c r="H8" s="138"/>
      <c r="I8" s="139"/>
      <c r="J8" s="140"/>
    </row>
    <row r="9" spans="1:10" s="141" customFormat="1" ht="26.25" customHeight="1">
      <c r="A9" s="132"/>
      <c r="B9" s="142" t="s">
        <v>49</v>
      </c>
      <c r="C9" s="142"/>
      <c r="D9" s="135"/>
      <c r="E9" s="143">
        <v>2376750000</v>
      </c>
      <c r="F9" s="143">
        <v>2523249424</v>
      </c>
      <c r="G9" s="144"/>
      <c r="H9" s="138">
        <f>F9+G9</f>
        <v>2523249424</v>
      </c>
      <c r="I9" s="139">
        <f>H9-E9</f>
        <v>146499424</v>
      </c>
      <c r="J9" s="145">
        <f>ABS(IF(E9&gt;0,((I9/E9)*100),0))</f>
        <v>6.16</v>
      </c>
    </row>
    <row r="10" spans="1:10" s="141" customFormat="1" ht="26.25" customHeight="1">
      <c r="A10" s="132"/>
      <c r="B10" s="142" t="s">
        <v>50</v>
      </c>
      <c r="C10" s="142"/>
      <c r="D10" s="135"/>
      <c r="E10" s="143">
        <v>1548183000</v>
      </c>
      <c r="F10" s="143">
        <v>2945467439.8</v>
      </c>
      <c r="G10" s="144"/>
      <c r="H10" s="138">
        <f>F10+G10</f>
        <v>2945467439.8</v>
      </c>
      <c r="I10" s="139">
        <f>H10-E10</f>
        <v>1397284439.8</v>
      </c>
      <c r="J10" s="145">
        <f>ABS(IF(E10&gt;0,((I10/E10)*100),0))</f>
        <v>90.25</v>
      </c>
    </row>
    <row r="11" spans="1:10" s="141" customFormat="1" ht="26.25" customHeight="1">
      <c r="A11" s="132"/>
      <c r="B11" s="142" t="s">
        <v>51</v>
      </c>
      <c r="C11" s="142"/>
      <c r="D11" s="135"/>
      <c r="E11" s="143">
        <v>0</v>
      </c>
      <c r="F11" s="143"/>
      <c r="G11" s="144"/>
      <c r="H11" s="138">
        <f>F11+G11</f>
        <v>0</v>
      </c>
      <c r="I11" s="139">
        <f>H11-E11</f>
        <v>0</v>
      </c>
      <c r="J11" s="145">
        <f>ABS(IF(E11&gt;0,((I11/E11)*100),0))</f>
        <v>0</v>
      </c>
    </row>
    <row r="12" spans="1:10" s="141" customFormat="1" ht="7.5" customHeight="1">
      <c r="A12" s="132"/>
      <c r="B12" s="142"/>
      <c r="C12" s="142"/>
      <c r="D12" s="135"/>
      <c r="E12" s="136"/>
      <c r="F12" s="136"/>
      <c r="G12" s="137"/>
      <c r="H12" s="138"/>
      <c r="I12" s="139"/>
      <c r="J12" s="140"/>
    </row>
    <row r="13" spans="1:10" s="131" customFormat="1" ht="26.25" customHeight="1">
      <c r="A13" s="124" t="s">
        <v>52</v>
      </c>
      <c r="B13" s="124"/>
      <c r="C13" s="124"/>
      <c r="D13" s="125"/>
      <c r="E13" s="126">
        <f>SUM(E15:E19)</f>
        <v>3914933000</v>
      </c>
      <c r="F13" s="126">
        <f>SUM(F15:F19)</f>
        <v>3914933000</v>
      </c>
      <c r="G13" s="127">
        <f>SUM(G15:G19)</f>
        <v>0</v>
      </c>
      <c r="H13" s="128">
        <f>SUM(H15:H19)</f>
        <v>3914933000</v>
      </c>
      <c r="I13" s="129">
        <f>H13-E13</f>
        <v>0</v>
      </c>
      <c r="J13" s="130">
        <f>ABS(IF(E13&gt;0,((I13/E13)*100),0))</f>
        <v>0</v>
      </c>
    </row>
    <row r="14" spans="1:10" s="141" customFormat="1" ht="7.5" customHeight="1">
      <c r="A14" s="132"/>
      <c r="B14" s="133"/>
      <c r="C14" s="146"/>
      <c r="D14" s="135"/>
      <c r="E14" s="136"/>
      <c r="F14" s="136"/>
      <c r="G14" s="137"/>
      <c r="H14" s="138"/>
      <c r="I14" s="139"/>
      <c r="J14" s="140"/>
    </row>
    <row r="15" spans="1:10" s="141" customFormat="1" ht="26.25" customHeight="1">
      <c r="A15" s="132"/>
      <c r="B15" s="142" t="s">
        <v>53</v>
      </c>
      <c r="C15" s="142"/>
      <c r="D15" s="135"/>
      <c r="E15" s="143">
        <v>0</v>
      </c>
      <c r="F15" s="143"/>
      <c r="G15" s="144"/>
      <c r="H15" s="138">
        <f>F15+G15</f>
        <v>0</v>
      </c>
      <c r="I15" s="139">
        <f>H15-E15</f>
        <v>0</v>
      </c>
      <c r="J15" s="145">
        <f>ABS(IF(E15&gt;0,((I15/E15)*100),0))</f>
        <v>0</v>
      </c>
    </row>
    <row r="16" spans="1:10" s="141" customFormat="1" ht="26.25" customHeight="1">
      <c r="A16" s="132"/>
      <c r="B16" s="142" t="s">
        <v>54</v>
      </c>
      <c r="C16" s="142"/>
      <c r="D16" s="135"/>
      <c r="E16" s="143">
        <v>0</v>
      </c>
      <c r="F16" s="143"/>
      <c r="G16" s="144"/>
      <c r="H16" s="138">
        <f>F16+G16</f>
        <v>0</v>
      </c>
      <c r="I16" s="139">
        <f>H16-E16</f>
        <v>0</v>
      </c>
      <c r="J16" s="145">
        <f>ABS(IF(E16&gt;0,((I16/E16)*100),0))</f>
        <v>0</v>
      </c>
    </row>
    <row r="17" spans="1:10" s="141" customFormat="1" ht="26.25" customHeight="1">
      <c r="A17" s="132"/>
      <c r="B17" s="142" t="s">
        <v>55</v>
      </c>
      <c r="C17" s="142"/>
      <c r="D17" s="135"/>
      <c r="E17" s="143">
        <v>3914933000</v>
      </c>
      <c r="F17" s="143">
        <v>3914933000</v>
      </c>
      <c r="G17" s="144"/>
      <c r="H17" s="138">
        <f>F17+G17</f>
        <v>3914933000</v>
      </c>
      <c r="I17" s="139">
        <f>H17-E17</f>
        <v>0</v>
      </c>
      <c r="J17" s="145">
        <f>ABS(IF(E17&gt;0,((I17/E17)*100),0))</f>
        <v>0</v>
      </c>
    </row>
    <row r="18" spans="1:10" s="141" customFormat="1" ht="26.25" customHeight="1">
      <c r="A18" s="132"/>
      <c r="B18" s="142" t="s">
        <v>56</v>
      </c>
      <c r="C18" s="142"/>
      <c r="D18" s="135"/>
      <c r="E18" s="143">
        <v>0</v>
      </c>
      <c r="F18" s="143"/>
      <c r="G18" s="144"/>
      <c r="H18" s="138">
        <f>F18+G18</f>
        <v>0</v>
      </c>
      <c r="I18" s="139">
        <f>H18-E18</f>
        <v>0</v>
      </c>
      <c r="J18" s="145">
        <f>ABS(IF(E18&gt;0,((I18/E18)*100),0))</f>
        <v>0</v>
      </c>
    </row>
    <row r="19" spans="1:10" s="141" customFormat="1" ht="26.25" customHeight="1">
      <c r="A19" s="132"/>
      <c r="B19" s="142" t="s">
        <v>57</v>
      </c>
      <c r="C19" s="142"/>
      <c r="D19" s="135"/>
      <c r="E19" s="143">
        <v>0</v>
      </c>
      <c r="F19" s="143"/>
      <c r="G19" s="144"/>
      <c r="H19" s="138">
        <f>F19+G19</f>
        <v>0</v>
      </c>
      <c r="I19" s="139">
        <f>H19-E19</f>
        <v>0</v>
      </c>
      <c r="J19" s="145">
        <f>ABS(IF(E19&gt;0,((I19/E19)*100),0))</f>
        <v>0</v>
      </c>
    </row>
    <row r="20" spans="1:10" s="141" customFormat="1" ht="18" customHeight="1">
      <c r="A20" s="132"/>
      <c r="B20" s="133"/>
      <c r="C20" s="146"/>
      <c r="D20" s="135"/>
      <c r="E20" s="136"/>
      <c r="F20" s="136"/>
      <c r="G20" s="137"/>
      <c r="H20" s="138"/>
      <c r="I20" s="139"/>
      <c r="J20" s="140"/>
    </row>
    <row r="21" spans="1:10" s="131" customFormat="1" ht="26.25" customHeight="1">
      <c r="A21" s="124" t="s">
        <v>58</v>
      </c>
      <c r="B21" s="124"/>
      <c r="C21" s="124"/>
      <c r="D21" s="125"/>
      <c r="E21" s="126">
        <f>E7-E13</f>
        <v>10000000</v>
      </c>
      <c r="F21" s="126">
        <f>F7-F13</f>
        <v>1553783863.8</v>
      </c>
      <c r="G21" s="127">
        <f>G7-G13</f>
        <v>0</v>
      </c>
      <c r="H21" s="128">
        <f>H7-H13</f>
        <v>1553783863.8</v>
      </c>
      <c r="I21" s="129">
        <f>H21-E21</f>
        <v>1543783863.8</v>
      </c>
      <c r="J21" s="147">
        <f>ABS(IF(E21&gt;0,((I21/E21)*100),0))</f>
        <v>15437.84</v>
      </c>
    </row>
    <row r="22" spans="1:10" s="141" customFormat="1" ht="25.5" customHeight="1">
      <c r="A22" s="132"/>
      <c r="B22" s="148"/>
      <c r="C22" s="149"/>
      <c r="D22" s="150"/>
      <c r="E22" s="136"/>
      <c r="F22" s="136"/>
      <c r="G22" s="137"/>
      <c r="H22" s="138"/>
      <c r="I22" s="139"/>
      <c r="J22" s="140"/>
    </row>
    <row r="23" spans="1:10" s="131" customFormat="1" ht="26.25" customHeight="1">
      <c r="A23" s="124" t="s">
        <v>59</v>
      </c>
      <c r="B23" s="124"/>
      <c r="C23" s="124"/>
      <c r="D23" s="125"/>
      <c r="E23" s="126">
        <f>SUM(E25:E26)</f>
        <v>0</v>
      </c>
      <c r="F23" s="126">
        <f>SUM(F25:F26)</f>
        <v>0</v>
      </c>
      <c r="G23" s="127">
        <f>SUM(G25:G26)</f>
        <v>0</v>
      </c>
      <c r="H23" s="128">
        <f>SUM(H25:H26)</f>
        <v>0</v>
      </c>
      <c r="I23" s="129">
        <f>H23-E23</f>
        <v>0</v>
      </c>
      <c r="J23" s="130">
        <f>ABS(IF(E23&gt;0,((I23/E23)*100),0))</f>
        <v>0</v>
      </c>
    </row>
    <row r="24" spans="1:10" s="141" customFormat="1" ht="7.5" customHeight="1">
      <c r="A24" s="132"/>
      <c r="B24" s="133"/>
      <c r="C24" s="146"/>
      <c r="D24" s="135"/>
      <c r="E24" s="136"/>
      <c r="F24" s="136"/>
      <c r="G24" s="137"/>
      <c r="H24" s="138"/>
      <c r="I24" s="139"/>
      <c r="J24" s="140"/>
    </row>
    <row r="25" spans="1:10" s="141" customFormat="1" ht="26.25" customHeight="1">
      <c r="A25" s="132"/>
      <c r="B25" s="142" t="s">
        <v>60</v>
      </c>
      <c r="C25" s="142"/>
      <c r="D25" s="135"/>
      <c r="E25" s="143"/>
      <c r="F25" s="143"/>
      <c r="G25" s="144"/>
      <c r="H25" s="138">
        <f>F25+G25</f>
        <v>0</v>
      </c>
      <c r="I25" s="139">
        <f>H25-E25</f>
        <v>0</v>
      </c>
      <c r="J25" s="145">
        <f>ABS(IF(E25&gt;0,((I25/E25)*100),0))</f>
        <v>0</v>
      </c>
    </row>
    <row r="26" spans="1:10" s="141" customFormat="1" ht="26.25" customHeight="1">
      <c r="A26" s="132"/>
      <c r="B26" s="142" t="s">
        <v>61</v>
      </c>
      <c r="C26" s="142"/>
      <c r="D26" s="135"/>
      <c r="E26" s="143"/>
      <c r="F26" s="143"/>
      <c r="G26" s="144"/>
      <c r="H26" s="138">
        <f>F26+G26</f>
        <v>0</v>
      </c>
      <c r="I26" s="139">
        <f>H26-E26</f>
        <v>0</v>
      </c>
      <c r="J26" s="145">
        <f>ABS(IF(E26&gt;0,((I26/E26)*100),0))</f>
        <v>0</v>
      </c>
    </row>
    <row r="27" spans="1:10" s="141" customFormat="1" ht="26.25" customHeight="1">
      <c r="A27" s="132"/>
      <c r="B27" s="142" t="s">
        <v>62</v>
      </c>
      <c r="C27" s="142"/>
      <c r="D27" s="135"/>
      <c r="E27" s="136"/>
      <c r="F27" s="136"/>
      <c r="G27" s="137"/>
      <c r="H27" s="138"/>
      <c r="I27" s="139"/>
      <c r="J27" s="140"/>
    </row>
    <row r="28" spans="1:10" s="141" customFormat="1" ht="7.5" customHeight="1">
      <c r="A28" s="132"/>
      <c r="B28" s="133"/>
      <c r="D28" s="135"/>
      <c r="E28" s="136"/>
      <c r="F28" s="136"/>
      <c r="G28" s="137"/>
      <c r="H28" s="138"/>
      <c r="I28" s="139"/>
      <c r="J28" s="140"/>
    </row>
    <row r="29" spans="1:10" s="131" customFormat="1" ht="26.25" customHeight="1">
      <c r="A29" s="124" t="s">
        <v>63</v>
      </c>
      <c r="B29" s="124"/>
      <c r="C29" s="124"/>
      <c r="D29" s="125"/>
      <c r="E29" s="126">
        <f>SUM(E31:E34)</f>
        <v>0</v>
      </c>
      <c r="F29" s="126">
        <f>SUM(F31:F34)</f>
        <v>0</v>
      </c>
      <c r="G29" s="127">
        <f>SUM(G31:G34)</f>
        <v>0</v>
      </c>
      <c r="H29" s="128">
        <f>SUM(H31:H34)</f>
        <v>0</v>
      </c>
      <c r="I29" s="129">
        <f>H29-E29</f>
        <v>0</v>
      </c>
      <c r="J29" s="130">
        <f>ABS(IF(E29&gt;0,((I29/E29)*100),0))</f>
        <v>0</v>
      </c>
    </row>
    <row r="30" spans="1:10" s="141" customFormat="1" ht="7.5" customHeight="1">
      <c r="A30" s="132"/>
      <c r="B30" s="133"/>
      <c r="C30" s="146"/>
      <c r="D30" s="135"/>
      <c r="E30" s="136"/>
      <c r="F30" s="136"/>
      <c r="G30" s="137"/>
      <c r="H30" s="138"/>
      <c r="I30" s="139"/>
      <c r="J30" s="140"/>
    </row>
    <row r="31" spans="1:10" s="141" customFormat="1" ht="26.25" customHeight="1">
      <c r="A31" s="132"/>
      <c r="B31" s="142" t="s">
        <v>64</v>
      </c>
      <c r="C31" s="142"/>
      <c r="D31" s="135"/>
      <c r="E31" s="143"/>
      <c r="F31" s="143"/>
      <c r="G31" s="144"/>
      <c r="H31" s="138">
        <f>F31+G31</f>
        <v>0</v>
      </c>
      <c r="I31" s="139">
        <f>H31-E31</f>
        <v>0</v>
      </c>
      <c r="J31" s="145">
        <f>ABS(IF(E31&gt;0,((I31/E31)*100),0))</f>
        <v>0</v>
      </c>
    </row>
    <row r="32" spans="1:10" s="141" customFormat="1" ht="26.25" customHeight="1">
      <c r="A32" s="132"/>
      <c r="B32" s="142" t="s">
        <v>65</v>
      </c>
      <c r="C32" s="142"/>
      <c r="D32" s="135"/>
      <c r="E32" s="143"/>
      <c r="F32" s="143"/>
      <c r="G32" s="144"/>
      <c r="H32" s="138">
        <f>F32+G32</f>
        <v>0</v>
      </c>
      <c r="I32" s="139">
        <f>H32-E32</f>
        <v>0</v>
      </c>
      <c r="J32" s="145">
        <f>ABS(IF(E32&gt;0,((I32/E32)*100),0))</f>
        <v>0</v>
      </c>
    </row>
    <row r="33" spans="1:10" s="141" customFormat="1" ht="26.25" customHeight="1">
      <c r="A33" s="132"/>
      <c r="B33" s="142" t="s">
        <v>66</v>
      </c>
      <c r="C33" s="142"/>
      <c r="D33" s="135"/>
      <c r="E33" s="143"/>
      <c r="F33" s="143"/>
      <c r="G33" s="144"/>
      <c r="H33" s="138">
        <f>F33+G33</f>
        <v>0</v>
      </c>
      <c r="I33" s="139">
        <f>H33-E33</f>
        <v>0</v>
      </c>
      <c r="J33" s="145">
        <f>ABS(IF(E33&gt;0,((I33/E33)*100),0))</f>
        <v>0</v>
      </c>
    </row>
    <row r="34" spans="1:10" s="141" customFormat="1" ht="26.25" customHeight="1">
      <c r="A34" s="132"/>
      <c r="B34" s="142" t="s">
        <v>67</v>
      </c>
      <c r="C34" s="142"/>
      <c r="D34" s="135"/>
      <c r="E34" s="143"/>
      <c r="F34" s="143"/>
      <c r="G34" s="144"/>
      <c r="H34" s="138">
        <f>F34+G34</f>
        <v>0</v>
      </c>
      <c r="I34" s="139">
        <f>H34-E34</f>
        <v>0</v>
      </c>
      <c r="J34" s="145">
        <f>ABS(IF(E34&gt;0,((I34/E34)*100),0))</f>
        <v>0</v>
      </c>
    </row>
    <row r="35" spans="1:10" s="141" customFormat="1" ht="9.75" customHeight="1">
      <c r="A35" s="132"/>
      <c r="B35" s="151"/>
      <c r="C35" s="151"/>
      <c r="D35" s="135"/>
      <c r="E35" s="136"/>
      <c r="F35" s="136"/>
      <c r="G35" s="137"/>
      <c r="H35" s="138"/>
      <c r="I35" s="139"/>
      <c r="J35" s="140"/>
    </row>
    <row r="36" spans="1:10" s="141" customFormat="1" ht="9.75" customHeight="1">
      <c r="A36" s="132"/>
      <c r="B36" s="151"/>
      <c r="C36" s="151"/>
      <c r="D36" s="135"/>
      <c r="E36" s="136"/>
      <c r="F36" s="136"/>
      <c r="G36" s="137"/>
      <c r="H36" s="138"/>
      <c r="I36" s="139"/>
      <c r="J36" s="140"/>
    </row>
    <row r="37" spans="1:10" s="131" customFormat="1" ht="26.25" customHeight="1">
      <c r="A37" s="152" t="s">
        <v>68</v>
      </c>
      <c r="B37" s="153"/>
      <c r="C37" s="153"/>
      <c r="D37" s="125"/>
      <c r="E37" s="126">
        <f>E23-E29</f>
        <v>0</v>
      </c>
      <c r="F37" s="126">
        <f>F23-F29</f>
        <v>0</v>
      </c>
      <c r="G37" s="127">
        <f>G23-G29</f>
        <v>0</v>
      </c>
      <c r="H37" s="126">
        <f>H23-H29</f>
        <v>0</v>
      </c>
      <c r="I37" s="129">
        <f>H37-E37</f>
        <v>0</v>
      </c>
      <c r="J37" s="130">
        <f>ABS(IF(E37&gt;0,((I37/E37)*100),0))</f>
        <v>0</v>
      </c>
    </row>
    <row r="38" spans="1:10" s="141" customFormat="1" ht="10.5" customHeight="1" thickBot="1">
      <c r="A38" s="154"/>
      <c r="B38" s="155"/>
      <c r="C38" s="156"/>
      <c r="D38" s="157"/>
      <c r="E38" s="158"/>
      <c r="F38" s="158"/>
      <c r="G38" s="159"/>
      <c r="H38" s="160"/>
      <c r="I38" s="161"/>
      <c r="J38" s="162"/>
    </row>
    <row r="39" spans="1:4" s="141" customFormat="1" ht="15.75">
      <c r="A39" s="132"/>
      <c r="B39" s="163"/>
      <c r="C39" s="164"/>
      <c r="D39" s="165"/>
    </row>
    <row r="40" spans="1:4" s="170" customFormat="1" ht="15.75">
      <c r="A40" s="166"/>
      <c r="B40" s="167"/>
      <c r="C40" s="168"/>
      <c r="D40" s="169"/>
    </row>
    <row r="41" spans="1:4" s="170" customFormat="1" ht="15">
      <c r="A41" s="171"/>
      <c r="B41" s="167"/>
      <c r="C41" s="172"/>
      <c r="D41" s="173"/>
    </row>
    <row r="42" spans="1:4" s="170" customFormat="1" ht="15">
      <c r="A42" s="171"/>
      <c r="B42" s="167"/>
      <c r="C42" s="172"/>
      <c r="D42" s="173"/>
    </row>
    <row r="43" spans="1:4" s="170" customFormat="1" ht="15">
      <c r="A43" s="171"/>
      <c r="B43" s="167"/>
      <c r="C43" s="172"/>
      <c r="D43" s="173"/>
    </row>
    <row r="44" spans="1:4" s="170" customFormat="1" ht="15">
      <c r="A44" s="171"/>
      <c r="B44" s="167"/>
      <c r="C44" s="172"/>
      <c r="D44" s="173"/>
    </row>
    <row r="45" spans="1:4" s="170" customFormat="1" ht="15">
      <c r="A45" s="171"/>
      <c r="B45" s="167"/>
      <c r="C45" s="172"/>
      <c r="D45" s="173"/>
    </row>
  </sheetData>
  <mergeCells count="25">
    <mergeCell ref="A2:J2"/>
    <mergeCell ref="A3:J3"/>
    <mergeCell ref="A5:C5"/>
    <mergeCell ref="A7:C7"/>
    <mergeCell ref="A13:C13"/>
    <mergeCell ref="B19:C19"/>
    <mergeCell ref="A21:C21"/>
    <mergeCell ref="A29:C29"/>
    <mergeCell ref="B18:C18"/>
    <mergeCell ref="B34:C34"/>
    <mergeCell ref="A37:C37"/>
    <mergeCell ref="A23:C23"/>
    <mergeCell ref="B33:C33"/>
    <mergeCell ref="B27:C27"/>
    <mergeCell ref="B26:C26"/>
    <mergeCell ref="B9:C9"/>
    <mergeCell ref="B10:C10"/>
    <mergeCell ref="B11:C11"/>
    <mergeCell ref="B32:C32"/>
    <mergeCell ref="B25:C25"/>
    <mergeCell ref="B16:C16"/>
    <mergeCell ref="B31:C31"/>
    <mergeCell ref="B12:C12"/>
    <mergeCell ref="B17:C17"/>
    <mergeCell ref="B15:C15"/>
  </mergeCells>
  <printOptions horizontalCentered="1"/>
  <pageMargins left="0.5905511811023623" right="0.5905511811023623" top="0.4724409448818898" bottom="0.984251968503937" header="0" footer="0"/>
  <pageSetup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I51"/>
  <sheetViews>
    <sheetView showGridLines="0" workbookViewId="0" topLeftCell="A31">
      <selection activeCell="A5" sqref="A5:C6"/>
    </sheetView>
  </sheetViews>
  <sheetFormatPr defaultColWidth="9.00390625" defaultRowHeight="16.5"/>
  <cols>
    <col min="1" max="1" width="1.00390625" style="257" customWidth="1"/>
    <col min="2" max="2" width="3.875" style="258" customWidth="1"/>
    <col min="3" max="3" width="30.50390625" style="259" customWidth="1"/>
    <col min="4" max="4" width="0.6171875" style="260" customWidth="1"/>
    <col min="5" max="7" width="19.125" style="261" customWidth="1"/>
    <col min="8" max="8" width="10.00390625" style="261" customWidth="1"/>
    <col min="9" max="16384" width="9.625" style="261" customWidth="1"/>
  </cols>
  <sheetData>
    <row r="1" spans="1:8" s="182" customFormat="1" ht="18" customHeight="1">
      <c r="A1" s="179"/>
      <c r="B1" s="180"/>
      <c r="C1" s="181"/>
      <c r="D1" s="180"/>
      <c r="E1" s="180"/>
      <c r="F1" s="180"/>
      <c r="G1" s="180"/>
      <c r="H1" s="180"/>
    </row>
    <row r="2" spans="1:8" s="182" customFormat="1" ht="36" customHeight="1">
      <c r="A2" s="183" t="s">
        <v>103</v>
      </c>
      <c r="B2" s="183"/>
      <c r="C2" s="183"/>
      <c r="D2" s="183"/>
      <c r="E2" s="183"/>
      <c r="F2" s="183"/>
      <c r="G2" s="183"/>
      <c r="H2" s="183"/>
    </row>
    <row r="3" spans="1:8" s="185" customFormat="1" ht="18" customHeight="1">
      <c r="A3" s="184"/>
      <c r="B3" s="184"/>
      <c r="C3" s="184"/>
      <c r="D3" s="184"/>
      <c r="E3" s="184"/>
      <c r="F3" s="184"/>
      <c r="G3" s="184"/>
      <c r="H3" s="184"/>
    </row>
    <row r="4" spans="1:8" s="182" customFormat="1" ht="32.25" customHeight="1" thickBot="1">
      <c r="A4" s="186" t="s">
        <v>104</v>
      </c>
      <c r="B4" s="187"/>
      <c r="C4" s="187"/>
      <c r="D4" s="187"/>
      <c r="E4" s="187"/>
      <c r="F4" s="187"/>
      <c r="G4" s="187"/>
      <c r="H4" s="188" t="s">
        <v>1</v>
      </c>
    </row>
    <row r="5" spans="1:8" s="182" customFormat="1" ht="24.75" customHeight="1">
      <c r="A5" s="189" t="s">
        <v>105</v>
      </c>
      <c r="B5" s="189"/>
      <c r="C5" s="189"/>
      <c r="D5" s="190"/>
      <c r="E5" s="191" t="s">
        <v>2</v>
      </c>
      <c r="F5" s="191" t="s">
        <v>76</v>
      </c>
      <c r="G5" s="192" t="s">
        <v>77</v>
      </c>
      <c r="H5" s="193"/>
    </row>
    <row r="6" spans="1:8" s="182" customFormat="1" ht="21.75" customHeight="1">
      <c r="A6" s="194"/>
      <c r="B6" s="194"/>
      <c r="C6" s="194"/>
      <c r="D6" s="195"/>
      <c r="E6" s="196"/>
      <c r="F6" s="196"/>
      <c r="G6" s="197" t="s">
        <v>78</v>
      </c>
      <c r="H6" s="198" t="s">
        <v>3</v>
      </c>
    </row>
    <row r="7" spans="1:8" s="182" customFormat="1" ht="25.5" customHeight="1">
      <c r="A7" s="199" t="s">
        <v>79</v>
      </c>
      <c r="B7" s="200"/>
      <c r="C7" s="200"/>
      <c r="D7" s="201"/>
      <c r="E7" s="202"/>
      <c r="F7" s="202"/>
      <c r="G7" s="203"/>
      <c r="H7" s="204"/>
    </row>
    <row r="8" spans="1:8" s="182" customFormat="1" ht="8.25" customHeight="1">
      <c r="A8" s="205"/>
      <c r="B8" s="206"/>
      <c r="C8" s="207"/>
      <c r="D8" s="208"/>
      <c r="E8" s="209"/>
      <c r="F8" s="209"/>
      <c r="G8" s="210"/>
      <c r="H8" s="211"/>
    </row>
    <row r="9" spans="1:8" s="182" customFormat="1" ht="14.25" customHeight="1">
      <c r="A9" s="205"/>
      <c r="B9" s="212" t="s">
        <v>80</v>
      </c>
      <c r="C9" s="213"/>
      <c r="D9" s="214"/>
      <c r="E9" s="215">
        <v>2376750000</v>
      </c>
      <c r="F9" s="215">
        <v>2523249424</v>
      </c>
      <c r="G9" s="216">
        <f>F9-E9</f>
        <v>146499424</v>
      </c>
      <c r="H9" s="217">
        <f>ABS(IF(E9=0,0,((G9/E9)*100)))</f>
        <v>6.16</v>
      </c>
    </row>
    <row r="10" spans="1:8" s="182" customFormat="1" ht="14.25" customHeight="1">
      <c r="A10" s="205"/>
      <c r="B10" s="212" t="s">
        <v>81</v>
      </c>
      <c r="C10" s="213"/>
      <c r="D10" s="208"/>
      <c r="E10" s="215">
        <v>2599072000</v>
      </c>
      <c r="F10" s="218">
        <v>-2060956354</v>
      </c>
      <c r="G10" s="216">
        <f>F10-E10</f>
        <v>-4660028354</v>
      </c>
      <c r="H10" s="217">
        <f>ABS(IF(E10=0,0,((G10/E10)*100)))</f>
        <v>179.3</v>
      </c>
    </row>
    <row r="11" spans="1:8" s="182" customFormat="1" ht="9" customHeight="1">
      <c r="A11" s="205"/>
      <c r="B11" s="219"/>
      <c r="C11" s="220"/>
      <c r="D11" s="208"/>
      <c r="E11" s="209"/>
      <c r="F11" s="209"/>
      <c r="G11" s="216"/>
      <c r="H11" s="211"/>
    </row>
    <row r="12" spans="1:8" s="182" customFormat="1" ht="15" customHeight="1">
      <c r="A12" s="221" t="s">
        <v>82</v>
      </c>
      <c r="B12" s="222"/>
      <c r="C12" s="222"/>
      <c r="D12" s="208"/>
      <c r="E12" s="202">
        <f>SUM(E9:E10)</f>
        <v>4975822000</v>
      </c>
      <c r="F12" s="202">
        <f>SUM(F9:F10)</f>
        <v>462293070</v>
      </c>
      <c r="G12" s="223">
        <f>F12-E12</f>
        <v>-4513528930</v>
      </c>
      <c r="H12" s="224">
        <f>ABS(IF(E12=0,0,((G12/E12)*100)))</f>
        <v>90.71</v>
      </c>
    </row>
    <row r="13" spans="1:8" s="182" customFormat="1" ht="10.5" customHeight="1">
      <c r="A13" s="205"/>
      <c r="B13" s="219"/>
      <c r="C13" s="220"/>
      <c r="D13" s="214"/>
      <c r="E13" s="202"/>
      <c r="F13" s="202"/>
      <c r="G13" s="223"/>
      <c r="H13" s="204"/>
    </row>
    <row r="14" spans="1:8" s="182" customFormat="1" ht="15" customHeight="1">
      <c r="A14" s="225" t="s">
        <v>106</v>
      </c>
      <c r="B14" s="226" t="s">
        <v>107</v>
      </c>
      <c r="C14" s="227"/>
      <c r="D14" s="208"/>
      <c r="E14" s="209"/>
      <c r="F14" s="209"/>
      <c r="G14" s="216"/>
      <c r="H14" s="211"/>
    </row>
    <row r="15" spans="1:8" s="182" customFormat="1" ht="10.5" customHeight="1">
      <c r="A15" s="228"/>
      <c r="B15" s="229"/>
      <c r="C15" s="230"/>
      <c r="D15" s="208"/>
      <c r="E15" s="209"/>
      <c r="F15" s="209"/>
      <c r="G15" s="216"/>
      <c r="H15" s="211"/>
    </row>
    <row r="16" spans="1:8" s="182" customFormat="1" ht="15.75" customHeight="1">
      <c r="A16" s="228"/>
      <c r="B16" s="212" t="s">
        <v>108</v>
      </c>
      <c r="C16" s="213"/>
      <c r="D16" s="214"/>
      <c r="E16" s="215"/>
      <c r="F16" s="215">
        <v>22235178</v>
      </c>
      <c r="G16" s="216">
        <f aca="true" t="shared" si="0" ref="G16:G25">F16-E16</f>
        <v>22235178</v>
      </c>
      <c r="H16" s="217">
        <f aca="true" t="shared" si="1" ref="H16:H25">ABS(IF(E16=0,0,((G16/E16)*100)))</f>
        <v>0</v>
      </c>
    </row>
    <row r="17" spans="1:8" s="182" customFormat="1" ht="15.75" customHeight="1">
      <c r="A17" s="228"/>
      <c r="B17" s="212" t="s">
        <v>109</v>
      </c>
      <c r="C17" s="213"/>
      <c r="D17" s="208"/>
      <c r="E17" s="215">
        <v>153348000</v>
      </c>
      <c r="F17" s="215">
        <v>158162623</v>
      </c>
      <c r="G17" s="216">
        <f t="shared" si="0"/>
        <v>4814623</v>
      </c>
      <c r="H17" s="217">
        <f t="shared" si="1"/>
        <v>3.14</v>
      </c>
    </row>
    <row r="18" spans="1:8" s="182" customFormat="1" ht="15.75" customHeight="1">
      <c r="A18" s="228"/>
      <c r="B18" s="212" t="s">
        <v>83</v>
      </c>
      <c r="C18" s="213"/>
      <c r="D18" s="208"/>
      <c r="E18" s="215"/>
      <c r="F18" s="215">
        <v>47977398</v>
      </c>
      <c r="G18" s="216">
        <f t="shared" si="0"/>
        <v>47977398</v>
      </c>
      <c r="H18" s="217">
        <f t="shared" si="1"/>
        <v>0</v>
      </c>
    </row>
    <row r="19" spans="1:8" s="182" customFormat="1" ht="15.75" customHeight="1">
      <c r="A19" s="228"/>
      <c r="B19" s="212" t="s">
        <v>84</v>
      </c>
      <c r="C19" s="213"/>
      <c r="D19" s="231"/>
      <c r="E19" s="215"/>
      <c r="F19" s="215">
        <v>46832037</v>
      </c>
      <c r="G19" s="216">
        <f t="shared" si="0"/>
        <v>46832037</v>
      </c>
      <c r="H19" s="217">
        <f t="shared" si="1"/>
        <v>0</v>
      </c>
    </row>
    <row r="20" spans="1:8" s="182" customFormat="1" ht="15.75" customHeight="1">
      <c r="A20" s="228"/>
      <c r="B20" s="212" t="s">
        <v>85</v>
      </c>
      <c r="C20" s="213"/>
      <c r="D20" s="232"/>
      <c r="E20" s="215"/>
      <c r="F20" s="215"/>
      <c r="G20" s="216">
        <f t="shared" si="0"/>
        <v>0</v>
      </c>
      <c r="H20" s="217">
        <f t="shared" si="1"/>
        <v>0</v>
      </c>
    </row>
    <row r="21" spans="1:8" s="182" customFormat="1" ht="15.75" customHeight="1">
      <c r="A21" s="228"/>
      <c r="B21" s="212" t="s">
        <v>110</v>
      </c>
      <c r="C21" s="213"/>
      <c r="D21" s="232"/>
      <c r="E21" s="215"/>
      <c r="F21" s="215">
        <v>-13791925</v>
      </c>
      <c r="G21" s="216">
        <f t="shared" si="0"/>
        <v>-13791925</v>
      </c>
      <c r="H21" s="217">
        <f t="shared" si="1"/>
        <v>0</v>
      </c>
    </row>
    <row r="22" spans="1:8" s="182" customFormat="1" ht="15.75" customHeight="1">
      <c r="A22" s="205"/>
      <c r="B22" s="212" t="s">
        <v>111</v>
      </c>
      <c r="C22" s="233" t="s">
        <v>66</v>
      </c>
      <c r="D22" s="231"/>
      <c r="E22" s="215"/>
      <c r="F22" s="215"/>
      <c r="G22" s="216">
        <f t="shared" si="0"/>
        <v>0</v>
      </c>
      <c r="H22" s="217">
        <f t="shared" si="1"/>
        <v>0</v>
      </c>
    </row>
    <row r="23" spans="1:8" s="182" customFormat="1" ht="15.75" customHeight="1">
      <c r="A23" s="205"/>
      <c r="B23" s="212" t="s">
        <v>86</v>
      </c>
      <c r="C23" s="233"/>
      <c r="D23" s="208"/>
      <c r="E23" s="215">
        <v>-18755357000</v>
      </c>
      <c r="F23" s="215">
        <v>-25870643786</v>
      </c>
      <c r="G23" s="216">
        <f t="shared" si="0"/>
        <v>-7115286786</v>
      </c>
      <c r="H23" s="217">
        <f t="shared" si="1"/>
        <v>37.94</v>
      </c>
    </row>
    <row r="24" spans="1:8" s="182" customFormat="1" ht="15.75" customHeight="1">
      <c r="A24" s="205"/>
      <c r="B24" s="212" t="s">
        <v>87</v>
      </c>
      <c r="C24" s="233" t="s">
        <v>67</v>
      </c>
      <c r="D24" s="208"/>
      <c r="E24" s="215">
        <v>-46000000</v>
      </c>
      <c r="F24" s="215">
        <v>-66591333</v>
      </c>
      <c r="G24" s="216">
        <f t="shared" si="0"/>
        <v>-20591333</v>
      </c>
      <c r="H24" s="217">
        <f t="shared" si="1"/>
        <v>44.76</v>
      </c>
    </row>
    <row r="25" spans="1:8" s="182" customFormat="1" ht="15.75" customHeight="1">
      <c r="A25" s="205"/>
      <c r="B25" s="212" t="s">
        <v>88</v>
      </c>
      <c r="C25" s="233" t="s">
        <v>67</v>
      </c>
      <c r="D25" s="208"/>
      <c r="E25" s="215"/>
      <c r="F25" s="215"/>
      <c r="G25" s="216">
        <f t="shared" si="0"/>
        <v>0</v>
      </c>
      <c r="H25" s="217">
        <f t="shared" si="1"/>
        <v>0</v>
      </c>
    </row>
    <row r="26" spans="1:8" s="182" customFormat="1" ht="9" customHeight="1">
      <c r="A26" s="205"/>
      <c r="B26" s="219"/>
      <c r="C26" s="234"/>
      <c r="D26" s="214"/>
      <c r="E26" s="202"/>
      <c r="F26" s="202"/>
      <c r="G26" s="223"/>
      <c r="H26" s="204"/>
    </row>
    <row r="27" spans="1:8" s="182" customFormat="1" ht="15" customHeight="1">
      <c r="A27" s="221" t="s">
        <v>89</v>
      </c>
      <c r="B27" s="222"/>
      <c r="C27" s="222"/>
      <c r="D27" s="208"/>
      <c r="E27" s="202">
        <f>SUM(E16:E25)</f>
        <v>-18648009000</v>
      </c>
      <c r="F27" s="202">
        <f>SUM(F16:F25)</f>
        <v>-25675819808</v>
      </c>
      <c r="G27" s="223">
        <f>F27-E27</f>
        <v>-7027810808</v>
      </c>
      <c r="H27" s="224">
        <f>ABS(IF(E27=0,0,((G27/E27)*100)))</f>
        <v>37.69</v>
      </c>
    </row>
    <row r="28" spans="1:8" s="182" customFormat="1" ht="10.5" customHeight="1">
      <c r="A28" s="205"/>
      <c r="B28" s="219"/>
      <c r="C28" s="234"/>
      <c r="D28" s="208"/>
      <c r="E28" s="209"/>
      <c r="F28" s="209"/>
      <c r="G28" s="216"/>
      <c r="H28" s="211"/>
    </row>
    <row r="29" spans="1:8" s="182" customFormat="1" ht="15" customHeight="1">
      <c r="A29" s="225" t="s">
        <v>90</v>
      </c>
      <c r="B29" s="226" t="s">
        <v>112</v>
      </c>
      <c r="C29" s="227"/>
      <c r="D29" s="214"/>
      <c r="E29" s="202"/>
      <c r="F29" s="202"/>
      <c r="G29" s="223"/>
      <c r="H29" s="204"/>
    </row>
    <row r="30" spans="1:8" s="182" customFormat="1" ht="9" customHeight="1">
      <c r="A30" s="235"/>
      <c r="B30" s="229"/>
      <c r="C30" s="230"/>
      <c r="D30" s="208"/>
      <c r="E30" s="209"/>
      <c r="F30" s="209"/>
      <c r="G30" s="216"/>
      <c r="H30" s="211"/>
    </row>
    <row r="31" spans="1:8" s="182" customFormat="1" ht="24" customHeight="1">
      <c r="A31" s="205"/>
      <c r="B31" s="236" t="s">
        <v>113</v>
      </c>
      <c r="C31" s="233" t="s">
        <v>91</v>
      </c>
      <c r="D31" s="214"/>
      <c r="E31" s="215"/>
      <c r="F31" s="215">
        <v>30899250549</v>
      </c>
      <c r="G31" s="216">
        <f aca="true" t="shared" si="2" ref="G31:G39">F31-E31</f>
        <v>30899250549</v>
      </c>
      <c r="H31" s="217">
        <f aca="true" t="shared" si="3" ref="H31:H39">ABS(IF(E31=0,0,((G31/E31)*100)))</f>
        <v>0</v>
      </c>
    </row>
    <row r="32" spans="1:8" s="182" customFormat="1" ht="16.5" customHeight="1">
      <c r="A32" s="205"/>
      <c r="B32" s="212" t="s">
        <v>92</v>
      </c>
      <c r="C32" s="233"/>
      <c r="D32" s="214"/>
      <c r="E32" s="215">
        <v>14476999000</v>
      </c>
      <c r="F32" s="215">
        <v>10370000000</v>
      </c>
      <c r="G32" s="216">
        <f t="shared" si="2"/>
        <v>-4106999000</v>
      </c>
      <c r="H32" s="217">
        <f t="shared" si="3"/>
        <v>28.37</v>
      </c>
    </row>
    <row r="33" spans="1:8" s="182" customFormat="1" ht="16.5" customHeight="1">
      <c r="A33" s="205"/>
      <c r="B33" s="212" t="s">
        <v>93</v>
      </c>
      <c r="C33" s="233"/>
      <c r="D33" s="208"/>
      <c r="E33" s="215">
        <v>2819856000</v>
      </c>
      <c r="F33" s="215">
        <v>2819856000</v>
      </c>
      <c r="G33" s="216">
        <f t="shared" si="2"/>
        <v>0</v>
      </c>
      <c r="H33" s="217">
        <f t="shared" si="3"/>
        <v>0</v>
      </c>
    </row>
    <row r="34" spans="1:8" s="182" customFormat="1" ht="16.5" customHeight="1">
      <c r="A34" s="205"/>
      <c r="B34" s="212" t="s">
        <v>94</v>
      </c>
      <c r="C34" s="233"/>
      <c r="D34" s="208"/>
      <c r="E34" s="215"/>
      <c r="F34" s="215"/>
      <c r="G34" s="216">
        <f t="shared" si="2"/>
        <v>0</v>
      </c>
      <c r="H34" s="217">
        <f t="shared" si="3"/>
        <v>0</v>
      </c>
    </row>
    <row r="35" spans="1:8" s="182" customFormat="1" ht="24.75" customHeight="1">
      <c r="A35" s="205"/>
      <c r="B35" s="236" t="s">
        <v>114</v>
      </c>
      <c r="C35" s="233"/>
      <c r="D35" s="208"/>
      <c r="E35" s="215">
        <v>-2339000000</v>
      </c>
      <c r="F35" s="218">
        <v>-15728845903</v>
      </c>
      <c r="G35" s="216">
        <f t="shared" si="2"/>
        <v>-13389845903</v>
      </c>
      <c r="H35" s="217">
        <f t="shared" si="3"/>
        <v>572.46</v>
      </c>
    </row>
    <row r="36" spans="1:8" s="182" customFormat="1" ht="15.75" customHeight="1">
      <c r="A36" s="205"/>
      <c r="B36" s="212" t="s">
        <v>95</v>
      </c>
      <c r="C36" s="233"/>
      <c r="D36" s="208"/>
      <c r="E36" s="215">
        <v>-1452165000</v>
      </c>
      <c r="F36" s="215">
        <v>-3193055000</v>
      </c>
      <c r="G36" s="216">
        <f t="shared" si="2"/>
        <v>-1740890000</v>
      </c>
      <c r="H36" s="217">
        <f t="shared" si="3"/>
        <v>119.88</v>
      </c>
    </row>
    <row r="37" spans="1:8" s="182" customFormat="1" ht="15.75" customHeight="1">
      <c r="A37" s="205"/>
      <c r="B37" s="212" t="s">
        <v>96</v>
      </c>
      <c r="C37" s="233" t="s">
        <v>97</v>
      </c>
      <c r="D37" s="208"/>
      <c r="E37" s="215"/>
      <c r="F37" s="215"/>
      <c r="G37" s="216">
        <f t="shared" si="2"/>
        <v>0</v>
      </c>
      <c r="H37" s="217">
        <f t="shared" si="3"/>
        <v>0</v>
      </c>
    </row>
    <row r="38" spans="1:8" s="182" customFormat="1" ht="15.75" customHeight="1">
      <c r="A38" s="205"/>
      <c r="B38" s="212" t="s">
        <v>98</v>
      </c>
      <c r="C38" s="233" t="s">
        <v>99</v>
      </c>
      <c r="D38" s="208"/>
      <c r="E38" s="215"/>
      <c r="F38" s="215"/>
      <c r="G38" s="216">
        <f t="shared" si="2"/>
        <v>0</v>
      </c>
      <c r="H38" s="217">
        <f t="shared" si="3"/>
        <v>0</v>
      </c>
    </row>
    <row r="39" spans="1:8" s="182" customFormat="1" ht="15.75" customHeight="1">
      <c r="A39" s="205"/>
      <c r="B39" s="212" t="s">
        <v>100</v>
      </c>
      <c r="C39" s="233" t="s">
        <v>99</v>
      </c>
      <c r="D39" s="208"/>
      <c r="E39" s="215"/>
      <c r="F39" s="215"/>
      <c r="G39" s="216">
        <f t="shared" si="2"/>
        <v>0</v>
      </c>
      <c r="H39" s="217">
        <f t="shared" si="3"/>
        <v>0</v>
      </c>
    </row>
    <row r="40" spans="1:8" s="182" customFormat="1" ht="9" customHeight="1">
      <c r="A40" s="205"/>
      <c r="B40" s="219"/>
      <c r="C40" s="234"/>
      <c r="D40" s="214"/>
      <c r="E40" s="202"/>
      <c r="F40" s="202"/>
      <c r="G40" s="223"/>
      <c r="H40" s="204"/>
    </row>
    <row r="41" spans="1:8" s="182" customFormat="1" ht="15" customHeight="1">
      <c r="A41" s="221" t="s">
        <v>101</v>
      </c>
      <c r="B41" s="222"/>
      <c r="C41" s="222"/>
      <c r="D41" s="208"/>
      <c r="E41" s="202">
        <f>SUM(E31:E39)</f>
        <v>13505690000</v>
      </c>
      <c r="F41" s="202">
        <f>SUM(F31:F39)</f>
        <v>25167205646</v>
      </c>
      <c r="G41" s="223">
        <f>F41-E41</f>
        <v>11661515646</v>
      </c>
      <c r="H41" s="224">
        <f>ABS(IF(E41=0,0,((G41/E41)*100)))</f>
        <v>86.35</v>
      </c>
    </row>
    <row r="42" spans="1:8" s="182" customFormat="1" ht="9" customHeight="1">
      <c r="A42" s="235"/>
      <c r="B42" s="237"/>
      <c r="C42" s="237"/>
      <c r="D42" s="214"/>
      <c r="E42" s="202"/>
      <c r="F42" s="202"/>
      <c r="G42" s="223"/>
      <c r="H42" s="204"/>
    </row>
    <row r="43" spans="1:8" s="182" customFormat="1" ht="16.5" customHeight="1">
      <c r="A43" s="238" t="s">
        <v>115</v>
      </c>
      <c r="B43" s="226" t="s">
        <v>116</v>
      </c>
      <c r="C43" s="227"/>
      <c r="D43" s="208"/>
      <c r="E43" s="239"/>
      <c r="F43" s="239"/>
      <c r="G43" s="223">
        <f>F43-E43</f>
        <v>0</v>
      </c>
      <c r="H43" s="224">
        <f>ABS(IF(E43=0,0,((G43/E43)*100)))</f>
        <v>0</v>
      </c>
    </row>
    <row r="44" spans="1:8" s="182" customFormat="1" ht="9" customHeight="1">
      <c r="A44" s="240"/>
      <c r="B44" s="241"/>
      <c r="C44" s="242"/>
      <c r="D44" s="208"/>
      <c r="E44" s="202"/>
      <c r="F44" s="202"/>
      <c r="G44" s="223"/>
      <c r="H44" s="204"/>
    </row>
    <row r="45" spans="1:8" s="182" customFormat="1" ht="16.5" customHeight="1">
      <c r="A45" s="238" t="s">
        <v>102</v>
      </c>
      <c r="B45" s="226" t="s">
        <v>116</v>
      </c>
      <c r="C45" s="227"/>
      <c r="D45" s="208"/>
      <c r="E45" s="202">
        <f>E12+E27+E41+E43</f>
        <v>-166497000</v>
      </c>
      <c r="F45" s="202">
        <f>F12+F27+F41+F43</f>
        <v>-46321092</v>
      </c>
      <c r="G45" s="223">
        <f>F45-E45</f>
        <v>120175908</v>
      </c>
      <c r="H45" s="224">
        <f>ABS(IF(E45=0,0,((G45/E45)*100)))</f>
        <v>72.18</v>
      </c>
    </row>
    <row r="46" spans="1:8" s="182" customFormat="1" ht="9" customHeight="1">
      <c r="A46" s="243"/>
      <c r="B46" s="244"/>
      <c r="C46" s="245"/>
      <c r="D46" s="208"/>
      <c r="E46" s="209"/>
      <c r="F46" s="209"/>
      <c r="G46" s="216"/>
      <c r="H46" s="211"/>
    </row>
    <row r="47" spans="1:8" s="182" customFormat="1" ht="16.5" customHeight="1">
      <c r="A47" s="238" t="s">
        <v>117</v>
      </c>
      <c r="B47" s="226" t="s">
        <v>118</v>
      </c>
      <c r="C47" s="227"/>
      <c r="D47" s="208"/>
      <c r="E47" s="239">
        <v>878534000</v>
      </c>
      <c r="F47" s="239">
        <v>252283613.5</v>
      </c>
      <c r="G47" s="223">
        <f>F47-E47</f>
        <v>-626250386.5</v>
      </c>
      <c r="H47" s="224">
        <f>ABS(IF(E47=0,0,((G47/E47)*100)))</f>
        <v>71.28</v>
      </c>
    </row>
    <row r="48" spans="1:8" s="182" customFormat="1" ht="9" customHeight="1">
      <c r="A48" s="243"/>
      <c r="B48" s="244"/>
      <c r="C48" s="245"/>
      <c r="D48" s="208"/>
      <c r="E48" s="209"/>
      <c r="F48" s="209"/>
      <c r="G48" s="216"/>
      <c r="H48" s="211"/>
    </row>
    <row r="49" spans="1:8" s="182" customFormat="1" ht="18" customHeight="1">
      <c r="A49" s="238" t="s">
        <v>119</v>
      </c>
      <c r="B49" s="226" t="s">
        <v>120</v>
      </c>
      <c r="C49" s="227"/>
      <c r="D49" s="214"/>
      <c r="E49" s="202">
        <f>E45+E47</f>
        <v>712037000</v>
      </c>
      <c r="F49" s="202">
        <f>F45+F47</f>
        <v>205962521.5</v>
      </c>
      <c r="G49" s="223">
        <f>F49-E49</f>
        <v>-506074478.5</v>
      </c>
      <c r="H49" s="224">
        <f>ABS(IF(E49=0,0,((G49/E49)*100)))</f>
        <v>71.07</v>
      </c>
    </row>
    <row r="50" spans="1:8" s="182" customFormat="1" ht="10.5" customHeight="1" thickBot="1">
      <c r="A50" s="246"/>
      <c r="B50" s="247"/>
      <c r="C50" s="248"/>
      <c r="D50" s="249"/>
      <c r="E50" s="250"/>
      <c r="F50" s="251"/>
      <c r="G50" s="252"/>
      <c r="H50" s="253"/>
    </row>
    <row r="51" spans="1:9" s="182" customFormat="1" ht="45" customHeight="1">
      <c r="A51" s="254" t="s">
        <v>121</v>
      </c>
      <c r="B51" s="255"/>
      <c r="C51" s="255"/>
      <c r="D51" s="255"/>
      <c r="E51" s="255"/>
      <c r="F51" s="255"/>
      <c r="G51" s="255"/>
      <c r="H51" s="255"/>
      <c r="I51" s="256"/>
    </row>
  </sheetData>
  <mergeCells count="37">
    <mergeCell ref="A41:C41"/>
    <mergeCell ref="A43:C43"/>
    <mergeCell ref="A45:C45"/>
    <mergeCell ref="B34:C34"/>
    <mergeCell ref="B35:C35"/>
    <mergeCell ref="B36:C36"/>
    <mergeCell ref="B37:C37"/>
    <mergeCell ref="B33:C33"/>
    <mergeCell ref="B19:C19"/>
    <mergeCell ref="A51:H51"/>
    <mergeCell ref="A47:C47"/>
    <mergeCell ref="A49:C49"/>
    <mergeCell ref="A29:C29"/>
    <mergeCell ref="B31:C31"/>
    <mergeCell ref="B32:C32"/>
    <mergeCell ref="B39:C39"/>
    <mergeCell ref="B38:C38"/>
    <mergeCell ref="B23:C23"/>
    <mergeCell ref="B24:C24"/>
    <mergeCell ref="A7:C7"/>
    <mergeCell ref="B9:C9"/>
    <mergeCell ref="B10:C10"/>
    <mergeCell ref="A27:C27"/>
    <mergeCell ref="A12:C12"/>
    <mergeCell ref="A14:C14"/>
    <mergeCell ref="B20:C20"/>
    <mergeCell ref="B21:C21"/>
    <mergeCell ref="B16:C16"/>
    <mergeCell ref="B17:C17"/>
    <mergeCell ref="B18:C18"/>
    <mergeCell ref="B25:C25"/>
    <mergeCell ref="B22:C22"/>
    <mergeCell ref="A2:H2"/>
    <mergeCell ref="A3:H3"/>
    <mergeCell ref="A5:C6"/>
    <mergeCell ref="E5:E6"/>
    <mergeCell ref="F5:F6"/>
  </mergeCells>
  <dataValidations count="2">
    <dataValidation type="decimal" operator="lessThanOrEqual" allowBlank="1" showInputMessage="1" showErrorMessage="1" sqref="E21:F25 E35:F39">
      <formula1>0</formula1>
    </dataValidation>
    <dataValidation type="decimal" operator="greaterThanOrEqual" allowBlank="1" showInputMessage="1" showErrorMessage="1" sqref="E16:F20 E31:F34 E47:F47">
      <formula1>0</formula1>
    </dataValidation>
  </dataValidations>
  <printOptions horizontalCentered="1"/>
  <pageMargins left="0.5905511811023623" right="0.5905511811023623" top="0.4724409448818898" bottom="0.984251968503937" header="0" footer="0"/>
  <pageSetup fitToHeight="2" horizontalDpi="600" verticalDpi="600" orientation="portrait" paperSize="9" scale="90" r:id="rId1"/>
  <rowBreaks count="1" manualBreakCount="1">
    <brk id="52" max="255" man="1"/>
  </rowBreaks>
  <colBreaks count="1" manualBreakCount="1">
    <brk id="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3"/>
  <dimension ref="A1:O101"/>
  <sheetViews>
    <sheetView showGridLines="0" tabSelected="1" workbookViewId="0" topLeftCell="A67">
      <selection activeCell="Q72" sqref="Q72"/>
    </sheetView>
  </sheetViews>
  <sheetFormatPr defaultColWidth="9.00390625" defaultRowHeight="16.5"/>
  <cols>
    <col min="1" max="1" width="3.50390625" style="495" customWidth="1"/>
    <col min="2" max="2" width="2.625" style="496" customWidth="1"/>
    <col min="3" max="3" width="12.875" style="497" customWidth="1"/>
    <col min="4" max="4" width="0.5" style="497" customWidth="1"/>
    <col min="5" max="5" width="22.625" style="498" customWidth="1"/>
    <col min="6" max="6" width="8.00390625" style="498" customWidth="1"/>
    <col min="7" max="7" width="19.50390625" style="499" customWidth="1"/>
    <col min="8" max="8" width="7.625" style="498" customWidth="1"/>
    <col min="9" max="9" width="19.50390625" style="500" customWidth="1"/>
    <col min="10" max="10" width="7.875" style="501" customWidth="1"/>
    <col min="11" max="11" width="4.50390625" style="502" hidden="1" customWidth="1"/>
    <col min="12" max="12" width="2.625" style="503" hidden="1" customWidth="1"/>
    <col min="13" max="13" width="19.50390625" style="504" hidden="1" customWidth="1"/>
    <col min="14" max="14" width="1.4921875" style="504" hidden="1" customWidth="1"/>
    <col min="15" max="15" width="10.00390625" style="505" hidden="1" customWidth="1"/>
    <col min="16" max="16384" width="10.00390625" style="501" customWidth="1"/>
  </cols>
  <sheetData>
    <row r="1" spans="1:15" s="263" customFormat="1" ht="18" customHeight="1">
      <c r="A1" s="262"/>
      <c r="D1" s="264"/>
      <c r="E1" s="265"/>
      <c r="F1" s="265"/>
      <c r="G1" s="265"/>
      <c r="H1" s="265"/>
      <c r="I1" s="266"/>
      <c r="J1" s="267"/>
      <c r="K1" s="268">
        <v>0</v>
      </c>
      <c r="L1" s="269"/>
      <c r="M1" s="269"/>
      <c r="N1" s="270"/>
      <c r="O1" s="271"/>
    </row>
    <row r="2" spans="1:15" s="275" customFormat="1" ht="36" customHeight="1">
      <c r="A2" s="272" t="s">
        <v>220</v>
      </c>
      <c r="B2" s="272"/>
      <c r="C2" s="272"/>
      <c r="D2" s="272"/>
      <c r="E2" s="272"/>
      <c r="F2" s="272"/>
      <c r="G2" s="272"/>
      <c r="H2" s="272"/>
      <c r="I2" s="272"/>
      <c r="J2" s="272"/>
      <c r="K2" s="273"/>
      <c r="L2" s="273"/>
      <c r="M2" s="273"/>
      <c r="N2" s="273"/>
      <c r="O2" s="274"/>
    </row>
    <row r="3" spans="3:15" s="276" customFormat="1" ht="18" customHeight="1">
      <c r="C3" s="277"/>
      <c r="D3" s="278"/>
      <c r="E3" s="279"/>
      <c r="F3" s="279"/>
      <c r="G3" s="279"/>
      <c r="H3" s="279"/>
      <c r="I3" s="280"/>
      <c r="J3" s="281"/>
      <c r="K3" s="282"/>
      <c r="L3" s="282"/>
      <c r="M3" s="282"/>
      <c r="N3" s="282"/>
      <c r="O3" s="283"/>
    </row>
    <row r="4" spans="1:15" s="285" customFormat="1" ht="32.25" customHeight="1" thickBot="1">
      <c r="A4" s="284"/>
      <c r="B4" s="284"/>
      <c r="D4" s="286"/>
      <c r="E4" s="287"/>
      <c r="F4" s="287"/>
      <c r="G4" s="287"/>
      <c r="H4" s="287"/>
      <c r="I4" s="288"/>
      <c r="J4" s="289" t="s">
        <v>221</v>
      </c>
      <c r="K4" s="290"/>
      <c r="L4" s="290"/>
      <c r="M4" s="290"/>
      <c r="N4" s="290"/>
      <c r="O4" s="291"/>
    </row>
    <row r="5" spans="1:15" s="302" customFormat="1" ht="28.5" customHeight="1">
      <c r="A5" s="292" t="s">
        <v>222</v>
      </c>
      <c r="B5" s="292"/>
      <c r="C5" s="292"/>
      <c r="D5" s="293" t="s">
        <v>222</v>
      </c>
      <c r="E5" s="294" t="s">
        <v>122</v>
      </c>
      <c r="F5" s="295"/>
      <c r="G5" s="294" t="s">
        <v>123</v>
      </c>
      <c r="H5" s="295"/>
      <c r="I5" s="296" t="s">
        <v>124</v>
      </c>
      <c r="J5" s="297"/>
      <c r="K5" s="298"/>
      <c r="L5" s="299"/>
      <c r="M5" s="299"/>
      <c r="N5" s="300"/>
      <c r="O5" s="301"/>
    </row>
    <row r="6" spans="1:15" s="302" customFormat="1" ht="28.5" customHeight="1">
      <c r="A6" s="303"/>
      <c r="B6" s="303"/>
      <c r="C6" s="303"/>
      <c r="D6" s="304"/>
      <c r="E6" s="305" t="s">
        <v>125</v>
      </c>
      <c r="F6" s="306" t="s">
        <v>3</v>
      </c>
      <c r="G6" s="305" t="s">
        <v>125</v>
      </c>
      <c r="H6" s="306" t="s">
        <v>3</v>
      </c>
      <c r="I6" s="305" t="s">
        <v>125</v>
      </c>
      <c r="J6" s="307" t="s">
        <v>3</v>
      </c>
      <c r="K6" s="308"/>
      <c r="L6" s="309" t="s">
        <v>126</v>
      </c>
      <c r="M6" s="309"/>
      <c r="N6" s="310"/>
      <c r="O6" s="311" t="s">
        <v>127</v>
      </c>
    </row>
    <row r="7" spans="1:15" s="322" customFormat="1" ht="6.75" customHeight="1">
      <c r="A7" s="312"/>
      <c r="B7" s="313"/>
      <c r="C7" s="313"/>
      <c r="D7" s="314"/>
      <c r="E7" s="315"/>
      <c r="F7" s="316"/>
      <c r="G7" s="315"/>
      <c r="H7" s="316"/>
      <c r="I7" s="315"/>
      <c r="J7" s="317"/>
      <c r="K7" s="318"/>
      <c r="L7" s="319"/>
      <c r="M7" s="319"/>
      <c r="N7" s="320"/>
      <c r="O7" s="321"/>
    </row>
    <row r="8" spans="1:15" s="334" customFormat="1" ht="15" customHeight="1">
      <c r="A8" s="323" t="s">
        <v>128</v>
      </c>
      <c r="B8" s="324"/>
      <c r="C8" s="324"/>
      <c r="D8" s="325"/>
      <c r="E8" s="326">
        <f>SUM(E10,E18,E26,E37,E42,E45,E48)</f>
        <v>197217025307.5</v>
      </c>
      <c r="F8" s="326">
        <f>IF(E$8&gt;0,(E8/E$8)*100,0)</f>
        <v>100</v>
      </c>
      <c r="G8" s="326">
        <f>SUM(G10,G18,G26,G37,G42,G45,G48)</f>
        <v>160910317442.5</v>
      </c>
      <c r="H8" s="326">
        <f>IF(G$8&gt;0,(G8/G$8)*100,0)</f>
        <v>100</v>
      </c>
      <c r="I8" s="327">
        <f>E8-G8</f>
        <v>36306707865</v>
      </c>
      <c r="J8" s="328">
        <f>ABS(IF(G8=0,0,((I8/G8)*100)))</f>
        <v>22.56</v>
      </c>
      <c r="K8" s="329"/>
      <c r="L8" s="330" t="s">
        <v>129</v>
      </c>
      <c r="M8" s="331"/>
      <c r="N8" s="332"/>
      <c r="O8" s="333">
        <v>41000</v>
      </c>
    </row>
    <row r="9" spans="1:15" s="334" customFormat="1" ht="8.25" customHeight="1">
      <c r="A9" s="335"/>
      <c r="B9" s="336"/>
      <c r="C9" s="337"/>
      <c r="D9" s="338"/>
      <c r="E9" s="326"/>
      <c r="F9" s="326"/>
      <c r="G9" s="326"/>
      <c r="H9" s="326"/>
      <c r="I9" s="327"/>
      <c r="J9" s="339"/>
      <c r="K9" s="329"/>
      <c r="L9" s="340"/>
      <c r="M9" s="341"/>
      <c r="N9" s="342"/>
      <c r="O9" s="333"/>
    </row>
    <row r="10" spans="1:15" s="343" customFormat="1" ht="13.5" customHeight="1">
      <c r="A10" s="336" t="s">
        <v>130</v>
      </c>
      <c r="C10" s="337"/>
      <c r="D10" s="344"/>
      <c r="E10" s="326">
        <f>SUM(E11:E16)</f>
        <v>8710575571.5</v>
      </c>
      <c r="F10" s="326">
        <f aca="true" t="shared" si="0" ref="F10:F16">IF(E$8&gt;0,(E10/E$8)*100,0)</f>
        <v>4.42</v>
      </c>
      <c r="G10" s="326">
        <f>SUM(G11:G16)</f>
        <v>4584596475.5</v>
      </c>
      <c r="H10" s="326">
        <f aca="true" t="shared" si="1" ref="H10:H16">IF(G$8&gt;0,(G10/G$8)*100,0)</f>
        <v>2.85</v>
      </c>
      <c r="I10" s="327">
        <f aca="true" t="shared" si="2" ref="I10:I16">E10-G10</f>
        <v>4125979096</v>
      </c>
      <c r="J10" s="328">
        <f aca="true" t="shared" si="3" ref="J10:J16">ABS(IF(G10=0,0,((I10/G10)*100)))</f>
        <v>90</v>
      </c>
      <c r="K10" s="340" t="s">
        <v>131</v>
      </c>
      <c r="L10" s="340" t="s">
        <v>132</v>
      </c>
      <c r="M10" s="341"/>
      <c r="N10" s="345"/>
      <c r="O10" s="346">
        <v>41100</v>
      </c>
    </row>
    <row r="11" spans="1:15" s="357" customFormat="1" ht="15" customHeight="1">
      <c r="A11" s="312"/>
      <c r="B11" s="347" t="s">
        <v>133</v>
      </c>
      <c r="C11" s="347"/>
      <c r="D11" s="348"/>
      <c r="E11" s="349">
        <v>205962521.5</v>
      </c>
      <c r="F11" s="350">
        <f t="shared" si="0"/>
        <v>0.1</v>
      </c>
      <c r="G11" s="349">
        <v>252283613.5</v>
      </c>
      <c r="H11" s="350">
        <f t="shared" si="1"/>
        <v>0.16</v>
      </c>
      <c r="I11" s="351">
        <f t="shared" si="2"/>
        <v>-46321092</v>
      </c>
      <c r="J11" s="352">
        <f t="shared" si="3"/>
        <v>18.36</v>
      </c>
      <c r="K11" s="318"/>
      <c r="L11" s="353" t="s">
        <v>134</v>
      </c>
      <c r="M11" s="354" t="s">
        <v>133</v>
      </c>
      <c r="N11" s="355"/>
      <c r="O11" s="356">
        <v>41110</v>
      </c>
    </row>
    <row r="12" spans="1:15" s="357" customFormat="1" ht="15" customHeight="1">
      <c r="A12" s="312"/>
      <c r="B12" s="347" t="s">
        <v>223</v>
      </c>
      <c r="C12" s="347"/>
      <c r="D12" s="348"/>
      <c r="E12" s="349"/>
      <c r="F12" s="350">
        <f t="shared" si="0"/>
        <v>0</v>
      </c>
      <c r="G12" s="349"/>
      <c r="H12" s="350">
        <f t="shared" si="1"/>
        <v>0</v>
      </c>
      <c r="I12" s="351">
        <f t="shared" si="2"/>
        <v>0</v>
      </c>
      <c r="J12" s="352">
        <f t="shared" si="3"/>
        <v>0</v>
      </c>
      <c r="K12" s="318"/>
      <c r="L12" s="353" t="s">
        <v>135</v>
      </c>
      <c r="M12" s="354" t="s">
        <v>136</v>
      </c>
      <c r="N12" s="355"/>
      <c r="O12" s="356">
        <v>41120</v>
      </c>
    </row>
    <row r="13" spans="1:15" s="357" customFormat="1" ht="15" customHeight="1">
      <c r="A13" s="312"/>
      <c r="B13" s="347" t="s">
        <v>137</v>
      </c>
      <c r="C13" s="347"/>
      <c r="D13" s="348"/>
      <c r="E13" s="349">
        <v>893794245</v>
      </c>
      <c r="F13" s="350">
        <f t="shared" si="0"/>
        <v>0.45</v>
      </c>
      <c r="G13" s="349">
        <v>1183925519</v>
      </c>
      <c r="H13" s="350">
        <f t="shared" si="1"/>
        <v>0.74</v>
      </c>
      <c r="I13" s="351">
        <f t="shared" si="2"/>
        <v>-290131274</v>
      </c>
      <c r="J13" s="352">
        <f t="shared" si="3"/>
        <v>24.51</v>
      </c>
      <c r="K13" s="318"/>
      <c r="L13" s="353" t="s">
        <v>138</v>
      </c>
      <c r="M13" s="354" t="s">
        <v>139</v>
      </c>
      <c r="N13" s="355"/>
      <c r="O13" s="356">
        <v>41130</v>
      </c>
    </row>
    <row r="14" spans="1:15" s="357" customFormat="1" ht="15" customHeight="1">
      <c r="A14" s="312"/>
      <c r="B14" s="347" t="s">
        <v>140</v>
      </c>
      <c r="C14" s="347"/>
      <c r="D14" s="348"/>
      <c r="E14" s="349">
        <v>5395072</v>
      </c>
      <c r="F14" s="350">
        <f t="shared" si="0"/>
        <v>0</v>
      </c>
      <c r="G14" s="349">
        <v>5546020</v>
      </c>
      <c r="H14" s="350">
        <f t="shared" si="1"/>
        <v>0</v>
      </c>
      <c r="I14" s="351">
        <f t="shared" si="2"/>
        <v>-150948</v>
      </c>
      <c r="J14" s="352">
        <f t="shared" si="3"/>
        <v>2.72</v>
      </c>
      <c r="K14" s="318"/>
      <c r="L14" s="353" t="s">
        <v>141</v>
      </c>
      <c r="M14" s="354" t="s">
        <v>140</v>
      </c>
      <c r="N14" s="355"/>
      <c r="O14" s="356">
        <v>41140</v>
      </c>
    </row>
    <row r="15" spans="1:15" s="357" customFormat="1" ht="15" customHeight="1">
      <c r="A15" s="312"/>
      <c r="B15" s="347" t="s">
        <v>142</v>
      </c>
      <c r="C15" s="347"/>
      <c r="D15" s="348"/>
      <c r="E15" s="349">
        <v>7601039790</v>
      </c>
      <c r="F15" s="350">
        <f t="shared" si="0"/>
        <v>3.85</v>
      </c>
      <c r="G15" s="349">
        <v>3141071193</v>
      </c>
      <c r="H15" s="350">
        <f t="shared" si="1"/>
        <v>1.95</v>
      </c>
      <c r="I15" s="351">
        <f t="shared" si="2"/>
        <v>4459968597</v>
      </c>
      <c r="J15" s="352">
        <f t="shared" si="3"/>
        <v>141.99</v>
      </c>
      <c r="K15" s="318"/>
      <c r="L15" s="353" t="s">
        <v>143</v>
      </c>
      <c r="M15" s="354" t="s">
        <v>142</v>
      </c>
      <c r="N15" s="355"/>
      <c r="O15" s="356">
        <v>41150</v>
      </c>
    </row>
    <row r="16" spans="1:15" s="357" customFormat="1" ht="15" customHeight="1">
      <c r="A16" s="312"/>
      <c r="B16" s="347" t="s">
        <v>144</v>
      </c>
      <c r="C16" s="347"/>
      <c r="D16" s="348"/>
      <c r="E16" s="349">
        <v>4383943</v>
      </c>
      <c r="F16" s="350">
        <f t="shared" si="0"/>
        <v>0</v>
      </c>
      <c r="G16" s="349">
        <v>1770130</v>
      </c>
      <c r="H16" s="350">
        <f t="shared" si="1"/>
        <v>0</v>
      </c>
      <c r="I16" s="351">
        <f t="shared" si="2"/>
        <v>2613813</v>
      </c>
      <c r="J16" s="352">
        <f t="shared" si="3"/>
        <v>147.66</v>
      </c>
      <c r="K16" s="318"/>
      <c r="L16" s="353" t="s">
        <v>145</v>
      </c>
      <c r="M16" s="354" t="s">
        <v>146</v>
      </c>
      <c r="N16" s="355"/>
      <c r="O16" s="356">
        <v>41160</v>
      </c>
    </row>
    <row r="17" spans="1:15" s="357" customFormat="1" ht="8.25" customHeight="1">
      <c r="A17" s="312"/>
      <c r="B17" s="358"/>
      <c r="C17" s="359"/>
      <c r="D17" s="348"/>
      <c r="E17" s="350"/>
      <c r="F17" s="350"/>
      <c r="G17" s="350"/>
      <c r="H17" s="350"/>
      <c r="I17" s="351"/>
      <c r="J17" s="360"/>
      <c r="K17" s="318"/>
      <c r="L17" s="361"/>
      <c r="M17" s="354"/>
      <c r="N17" s="355"/>
      <c r="O17" s="356"/>
    </row>
    <row r="18" spans="1:15" s="343" customFormat="1" ht="13.5" customHeight="1">
      <c r="A18" s="336" t="s">
        <v>224</v>
      </c>
      <c r="C18" s="337"/>
      <c r="D18" s="344"/>
      <c r="E18" s="326">
        <f>SUM(E20:E24)</f>
        <v>311399865</v>
      </c>
      <c r="F18" s="326">
        <f>IF(E$8&gt;0,(E18/E$8)*100,0)</f>
        <v>0.16</v>
      </c>
      <c r="G18" s="326">
        <f>SUM(G20:G24)</f>
        <v>467828045</v>
      </c>
      <c r="H18" s="326">
        <f>IF(G$8&gt;0,(G18/G$8)*100,0)</f>
        <v>0.29</v>
      </c>
      <c r="I18" s="327">
        <f>E18-G18</f>
        <v>-156428180</v>
      </c>
      <c r="J18" s="328">
        <f>ABS(IF(G18=0,0,((I18/G18)*100)))</f>
        <v>33.44</v>
      </c>
      <c r="K18" s="340" t="s">
        <v>147</v>
      </c>
      <c r="L18" s="340" t="s">
        <v>225</v>
      </c>
      <c r="M18" s="341"/>
      <c r="N18" s="345"/>
      <c r="O18" s="346">
        <v>41200</v>
      </c>
    </row>
    <row r="19" spans="1:15" s="363" customFormat="1" ht="14.25" customHeight="1">
      <c r="A19" s="362" t="s">
        <v>148</v>
      </c>
      <c r="C19" s="364"/>
      <c r="D19" s="365"/>
      <c r="E19" s="366"/>
      <c r="F19" s="366"/>
      <c r="G19" s="366"/>
      <c r="H19" s="366"/>
      <c r="I19" s="367"/>
      <c r="J19" s="368"/>
      <c r="K19" s="369"/>
      <c r="L19" s="369" t="s">
        <v>149</v>
      </c>
      <c r="M19" s="370"/>
      <c r="N19" s="371"/>
      <c r="O19" s="372"/>
    </row>
    <row r="20" spans="1:15" s="357" customFormat="1" ht="15" customHeight="1">
      <c r="A20" s="312"/>
      <c r="B20" s="347" t="s">
        <v>150</v>
      </c>
      <c r="C20" s="373"/>
      <c r="D20" s="348"/>
      <c r="E20" s="349"/>
      <c r="F20" s="350">
        <f>IF(E$8&gt;0,(E20/E$8)*100,0)</f>
        <v>0</v>
      </c>
      <c r="G20" s="349"/>
      <c r="H20" s="350">
        <f>IF(G$8&gt;0,(G20/G$8)*100,0)</f>
        <v>0</v>
      </c>
      <c r="I20" s="351">
        <f>E20-G20</f>
        <v>0</v>
      </c>
      <c r="J20" s="352">
        <f>ABS(IF(G20=0,0,((I20/G20)*100)))</f>
        <v>0</v>
      </c>
      <c r="K20" s="318"/>
      <c r="L20" s="353" t="s">
        <v>134</v>
      </c>
      <c r="M20" s="354" t="s">
        <v>150</v>
      </c>
      <c r="N20" s="355"/>
      <c r="O20" s="356">
        <v>41210</v>
      </c>
    </row>
    <row r="21" spans="1:15" s="357" customFormat="1" ht="15" customHeight="1">
      <c r="A21" s="312"/>
      <c r="B21" s="347" t="s">
        <v>151</v>
      </c>
      <c r="C21" s="373"/>
      <c r="D21" s="348"/>
      <c r="E21" s="349"/>
      <c r="F21" s="350">
        <f>IF(E$8&gt;0,(E21/E$8)*100,0)</f>
        <v>0</v>
      </c>
      <c r="G21" s="349"/>
      <c r="H21" s="350">
        <f>IF(G$8&gt;0,(G21/G$8)*100,0)</f>
        <v>0</v>
      </c>
      <c r="I21" s="351">
        <f>E21-G21</f>
        <v>0</v>
      </c>
      <c r="J21" s="352">
        <f>ABS(IF(G21=0,0,((I21/G21)*100)))</f>
        <v>0</v>
      </c>
      <c r="K21" s="318"/>
      <c r="L21" s="353" t="s">
        <v>135</v>
      </c>
      <c r="M21" s="354" t="s">
        <v>151</v>
      </c>
      <c r="N21" s="355"/>
      <c r="O21" s="356">
        <v>41220</v>
      </c>
    </row>
    <row r="22" spans="1:15" s="357" customFormat="1" ht="15" customHeight="1">
      <c r="A22" s="312"/>
      <c r="B22" s="347" t="s">
        <v>152</v>
      </c>
      <c r="C22" s="373"/>
      <c r="D22" s="348"/>
      <c r="E22" s="349"/>
      <c r="F22" s="350">
        <f>IF(E$8&gt;0,(E22/E$8)*100,0)</f>
        <v>0</v>
      </c>
      <c r="G22" s="349"/>
      <c r="H22" s="350">
        <f>IF(G$8&gt;0,(G22/G$8)*100,0)</f>
        <v>0</v>
      </c>
      <c r="I22" s="351">
        <f>E22-G22</f>
        <v>0</v>
      </c>
      <c r="J22" s="352">
        <f>ABS(IF(G22=0,0,((I22/G22)*100)))</f>
        <v>0</v>
      </c>
      <c r="K22" s="318"/>
      <c r="L22" s="353" t="s">
        <v>138</v>
      </c>
      <c r="M22" s="354" t="s">
        <v>152</v>
      </c>
      <c r="N22" s="355"/>
      <c r="O22" s="356">
        <v>41230</v>
      </c>
    </row>
    <row r="23" spans="1:15" s="357" customFormat="1" ht="15" customHeight="1">
      <c r="A23" s="312"/>
      <c r="B23" s="347" t="s">
        <v>153</v>
      </c>
      <c r="C23" s="373"/>
      <c r="D23" s="348"/>
      <c r="E23" s="349">
        <v>296625185</v>
      </c>
      <c r="F23" s="350">
        <f>IF(E$8&gt;0,(E23/E$8)*100,0)</f>
        <v>0.15</v>
      </c>
      <c r="G23" s="349">
        <v>454787808</v>
      </c>
      <c r="H23" s="350">
        <f>IF(G$8&gt;0,(G23/G$8)*100,0)</f>
        <v>0.28</v>
      </c>
      <c r="I23" s="351">
        <f>E23-G23</f>
        <v>-158162623</v>
      </c>
      <c r="J23" s="352">
        <f>ABS(IF(G23=0,0,((I23/G23)*100)))</f>
        <v>34.78</v>
      </c>
      <c r="K23" s="318"/>
      <c r="L23" s="353" t="s">
        <v>141</v>
      </c>
      <c r="M23" s="354" t="s">
        <v>153</v>
      </c>
      <c r="N23" s="355"/>
      <c r="O23" s="356">
        <v>41230</v>
      </c>
    </row>
    <row r="24" spans="1:15" s="357" customFormat="1" ht="15" customHeight="1">
      <c r="A24" s="312"/>
      <c r="B24" s="347" t="s">
        <v>154</v>
      </c>
      <c r="C24" s="373"/>
      <c r="D24" s="348"/>
      <c r="E24" s="349">
        <v>14774680</v>
      </c>
      <c r="F24" s="350">
        <f>IF(E$8&gt;0,(E24/E$8)*100,0)</f>
        <v>0.01</v>
      </c>
      <c r="G24" s="349">
        <v>13040237</v>
      </c>
      <c r="H24" s="350">
        <f>IF(G$8&gt;0,(G24/G$8)*100,0)</f>
        <v>0.01</v>
      </c>
      <c r="I24" s="351">
        <f>E24-G24</f>
        <v>1734443</v>
      </c>
      <c r="J24" s="352">
        <f>ABS(IF(G24=0,0,((I24/G24)*100)))</f>
        <v>13.3</v>
      </c>
      <c r="K24" s="318"/>
      <c r="L24" s="353" t="s">
        <v>143</v>
      </c>
      <c r="M24" s="354" t="s">
        <v>154</v>
      </c>
      <c r="N24" s="355"/>
      <c r="O24" s="321">
        <v>41240</v>
      </c>
    </row>
    <row r="25" spans="1:15" s="357" customFormat="1" ht="8.25" customHeight="1">
      <c r="A25" s="312"/>
      <c r="B25" s="358"/>
      <c r="C25" s="359"/>
      <c r="D25" s="348"/>
      <c r="E25" s="350"/>
      <c r="F25" s="350"/>
      <c r="G25" s="350"/>
      <c r="H25" s="350"/>
      <c r="I25" s="351"/>
      <c r="J25" s="360"/>
      <c r="K25" s="318"/>
      <c r="L25" s="361"/>
      <c r="M25" s="354"/>
      <c r="N25" s="355"/>
      <c r="O25" s="321"/>
    </row>
    <row r="26" spans="1:15" s="343" customFormat="1" ht="13.5" customHeight="1">
      <c r="A26" s="336" t="s">
        <v>155</v>
      </c>
      <c r="C26" s="337"/>
      <c r="D26" s="344"/>
      <c r="E26" s="326">
        <f>SUM(E27:E35)</f>
        <v>187852966895</v>
      </c>
      <c r="F26" s="326">
        <f aca="true" t="shared" si="4" ref="F26:F35">IF(E$8&gt;0,(E26/E$8)*100,0)</f>
        <v>95.25</v>
      </c>
      <c r="G26" s="326">
        <f>SUM(G27:G35)</f>
        <v>155624966038</v>
      </c>
      <c r="H26" s="326">
        <f aca="true" t="shared" si="5" ref="H26:H35">IF(G$8&gt;0,(G26/G$8)*100,0)</f>
        <v>96.72</v>
      </c>
      <c r="I26" s="327">
        <f aca="true" t="shared" si="6" ref="I26:I35">E26-G26</f>
        <v>32228000857</v>
      </c>
      <c r="J26" s="328">
        <f aca="true" t="shared" si="7" ref="J26:J35">ABS(IF(G26=0,0,((I26/G26)*100)))</f>
        <v>20.71</v>
      </c>
      <c r="K26" s="340" t="s">
        <v>156</v>
      </c>
      <c r="L26" s="340" t="s">
        <v>157</v>
      </c>
      <c r="M26" s="341"/>
      <c r="N26" s="345"/>
      <c r="O26" s="333">
        <v>41300</v>
      </c>
    </row>
    <row r="27" spans="1:15" s="357" customFormat="1" ht="15" customHeight="1">
      <c r="A27" s="312"/>
      <c r="B27" s="347" t="s">
        <v>158</v>
      </c>
      <c r="C27" s="373"/>
      <c r="D27" s="348"/>
      <c r="E27" s="349">
        <v>75889355646</v>
      </c>
      <c r="F27" s="350">
        <f t="shared" si="4"/>
        <v>38.48</v>
      </c>
      <c r="G27" s="349">
        <v>72604904009</v>
      </c>
      <c r="H27" s="350">
        <f t="shared" si="5"/>
        <v>45.12</v>
      </c>
      <c r="I27" s="351">
        <f t="shared" si="6"/>
        <v>3284451637</v>
      </c>
      <c r="J27" s="352">
        <f t="shared" si="7"/>
        <v>4.52</v>
      </c>
      <c r="K27" s="318"/>
      <c r="L27" s="353" t="s">
        <v>134</v>
      </c>
      <c r="M27" s="354" t="s">
        <v>158</v>
      </c>
      <c r="N27" s="355"/>
      <c r="O27" s="356">
        <v>41310</v>
      </c>
    </row>
    <row r="28" spans="1:15" s="357" customFormat="1" ht="15" customHeight="1">
      <c r="A28" s="312"/>
      <c r="B28" s="347" t="s">
        <v>159</v>
      </c>
      <c r="C28" s="373"/>
      <c r="D28" s="348"/>
      <c r="E28" s="349">
        <v>8493859636</v>
      </c>
      <c r="F28" s="350">
        <f t="shared" si="4"/>
        <v>4.31</v>
      </c>
      <c r="G28" s="349">
        <v>8332611783</v>
      </c>
      <c r="H28" s="350">
        <f t="shared" si="5"/>
        <v>5.18</v>
      </c>
      <c r="I28" s="351">
        <f t="shared" si="6"/>
        <v>161247853</v>
      </c>
      <c r="J28" s="352">
        <f t="shared" si="7"/>
        <v>1.94</v>
      </c>
      <c r="K28" s="318"/>
      <c r="L28" s="353" t="s">
        <v>135</v>
      </c>
      <c r="M28" s="354" t="s">
        <v>159</v>
      </c>
      <c r="N28" s="355"/>
      <c r="O28" s="321">
        <v>41320</v>
      </c>
    </row>
    <row r="29" spans="1:15" s="357" customFormat="1" ht="15" customHeight="1">
      <c r="A29" s="312"/>
      <c r="B29" s="347" t="s">
        <v>160</v>
      </c>
      <c r="C29" s="373"/>
      <c r="D29" s="348"/>
      <c r="E29" s="349">
        <v>19643340117</v>
      </c>
      <c r="F29" s="350">
        <f t="shared" si="4"/>
        <v>9.96</v>
      </c>
      <c r="G29" s="349">
        <v>15516796836</v>
      </c>
      <c r="H29" s="350">
        <f t="shared" si="5"/>
        <v>9.64</v>
      </c>
      <c r="I29" s="351">
        <f t="shared" si="6"/>
        <v>4126543281</v>
      </c>
      <c r="J29" s="352">
        <f t="shared" si="7"/>
        <v>26.59</v>
      </c>
      <c r="K29" s="318"/>
      <c r="L29" s="353" t="s">
        <v>138</v>
      </c>
      <c r="M29" s="354" t="s">
        <v>161</v>
      </c>
      <c r="N29" s="355"/>
      <c r="O29" s="321">
        <v>41330</v>
      </c>
    </row>
    <row r="30" spans="1:15" s="357" customFormat="1" ht="15" customHeight="1">
      <c r="A30" s="312"/>
      <c r="B30" s="347" t="s">
        <v>162</v>
      </c>
      <c r="C30" s="373"/>
      <c r="D30" s="348"/>
      <c r="E30" s="349">
        <v>6244349587</v>
      </c>
      <c r="F30" s="350">
        <f t="shared" si="4"/>
        <v>3.17</v>
      </c>
      <c r="G30" s="349">
        <v>3961160786</v>
      </c>
      <c r="H30" s="350">
        <f t="shared" si="5"/>
        <v>2.46</v>
      </c>
      <c r="I30" s="351">
        <f t="shared" si="6"/>
        <v>2283188801</v>
      </c>
      <c r="J30" s="352">
        <f t="shared" si="7"/>
        <v>57.64</v>
      </c>
      <c r="K30" s="318"/>
      <c r="L30" s="353" t="s">
        <v>141</v>
      </c>
      <c r="M30" s="354" t="s">
        <v>162</v>
      </c>
      <c r="N30" s="355"/>
      <c r="O30" s="321">
        <v>41340</v>
      </c>
    </row>
    <row r="31" spans="1:15" s="357" customFormat="1" ht="15" customHeight="1">
      <c r="A31" s="312"/>
      <c r="B31" s="347" t="s">
        <v>163</v>
      </c>
      <c r="C31" s="373"/>
      <c r="D31" s="348"/>
      <c r="E31" s="349">
        <v>1000336011</v>
      </c>
      <c r="F31" s="350">
        <f t="shared" si="4"/>
        <v>0.51</v>
      </c>
      <c r="G31" s="349">
        <v>964319773</v>
      </c>
      <c r="H31" s="350">
        <f t="shared" si="5"/>
        <v>0.6</v>
      </c>
      <c r="I31" s="351">
        <f t="shared" si="6"/>
        <v>36016238</v>
      </c>
      <c r="J31" s="352">
        <f t="shared" si="7"/>
        <v>3.73</v>
      </c>
      <c r="K31" s="318"/>
      <c r="L31" s="353" t="s">
        <v>143</v>
      </c>
      <c r="M31" s="354" t="s">
        <v>163</v>
      </c>
      <c r="N31" s="355"/>
      <c r="O31" s="321">
        <v>41350</v>
      </c>
    </row>
    <row r="32" spans="1:15" s="357" customFormat="1" ht="15" customHeight="1">
      <c r="A32" s="312"/>
      <c r="B32" s="347" t="s">
        <v>164</v>
      </c>
      <c r="C32" s="373"/>
      <c r="D32" s="348"/>
      <c r="E32" s="349">
        <v>852010566</v>
      </c>
      <c r="F32" s="350">
        <f t="shared" si="4"/>
        <v>0.43</v>
      </c>
      <c r="G32" s="349">
        <v>758413687</v>
      </c>
      <c r="H32" s="350">
        <f t="shared" si="5"/>
        <v>0.47</v>
      </c>
      <c r="I32" s="351">
        <f t="shared" si="6"/>
        <v>93596879</v>
      </c>
      <c r="J32" s="352">
        <f t="shared" si="7"/>
        <v>12.34</v>
      </c>
      <c r="K32" s="318"/>
      <c r="L32" s="353" t="s">
        <v>145</v>
      </c>
      <c r="M32" s="354" t="s">
        <v>164</v>
      </c>
      <c r="N32" s="355"/>
      <c r="O32" s="321">
        <v>41360</v>
      </c>
    </row>
    <row r="33" spans="1:15" s="357" customFormat="1" ht="15" customHeight="1">
      <c r="A33" s="312"/>
      <c r="B33" s="347" t="s">
        <v>165</v>
      </c>
      <c r="C33" s="373"/>
      <c r="D33" s="348"/>
      <c r="E33" s="349"/>
      <c r="F33" s="350">
        <f t="shared" si="4"/>
        <v>0</v>
      </c>
      <c r="G33" s="349"/>
      <c r="H33" s="350">
        <f t="shared" si="5"/>
        <v>0</v>
      </c>
      <c r="I33" s="351">
        <f t="shared" si="6"/>
        <v>0</v>
      </c>
      <c r="J33" s="352">
        <f t="shared" si="7"/>
        <v>0</v>
      </c>
      <c r="K33" s="318"/>
      <c r="L33" s="353" t="s">
        <v>166</v>
      </c>
      <c r="M33" s="354" t="s">
        <v>165</v>
      </c>
      <c r="N33" s="355"/>
      <c r="O33" s="321">
        <v>41370</v>
      </c>
    </row>
    <row r="34" spans="1:15" s="357" customFormat="1" ht="15" customHeight="1">
      <c r="A34" s="312"/>
      <c r="B34" s="347" t="s">
        <v>167</v>
      </c>
      <c r="C34" s="373"/>
      <c r="D34" s="348"/>
      <c r="E34" s="349"/>
      <c r="F34" s="350">
        <f t="shared" si="4"/>
        <v>0</v>
      </c>
      <c r="G34" s="349"/>
      <c r="H34" s="350">
        <f t="shared" si="5"/>
        <v>0</v>
      </c>
      <c r="I34" s="351">
        <f t="shared" si="6"/>
        <v>0</v>
      </c>
      <c r="J34" s="352">
        <f t="shared" si="7"/>
        <v>0</v>
      </c>
      <c r="K34" s="318"/>
      <c r="L34" s="353" t="s">
        <v>168</v>
      </c>
      <c r="M34" s="354" t="s">
        <v>167</v>
      </c>
      <c r="N34" s="355"/>
      <c r="O34" s="321">
        <v>41380</v>
      </c>
    </row>
    <row r="35" spans="1:15" s="357" customFormat="1" ht="15" customHeight="1">
      <c r="A35" s="312"/>
      <c r="B35" s="347" t="s">
        <v>169</v>
      </c>
      <c r="C35" s="373"/>
      <c r="D35" s="348"/>
      <c r="E35" s="349">
        <v>75729715332</v>
      </c>
      <c r="F35" s="350">
        <f t="shared" si="4"/>
        <v>38.4</v>
      </c>
      <c r="G35" s="349">
        <v>53486759164</v>
      </c>
      <c r="H35" s="350">
        <f t="shared" si="5"/>
        <v>33.24</v>
      </c>
      <c r="I35" s="351">
        <f t="shared" si="6"/>
        <v>22242956168</v>
      </c>
      <c r="J35" s="352">
        <f t="shared" si="7"/>
        <v>41.59</v>
      </c>
      <c r="K35" s="318"/>
      <c r="L35" s="353" t="s">
        <v>170</v>
      </c>
      <c r="M35" s="354" t="s">
        <v>169</v>
      </c>
      <c r="N35" s="355"/>
      <c r="O35" s="321">
        <v>41390</v>
      </c>
    </row>
    <row r="36" spans="1:15" s="357" customFormat="1" ht="8.25" customHeight="1">
      <c r="A36" s="312"/>
      <c r="B36" s="358"/>
      <c r="C36" s="359"/>
      <c r="D36" s="348"/>
      <c r="E36" s="350"/>
      <c r="F36" s="350"/>
      <c r="G36" s="350"/>
      <c r="H36" s="350"/>
      <c r="I36" s="351"/>
      <c r="J36" s="360"/>
      <c r="K36" s="318"/>
      <c r="L36" s="361"/>
      <c r="M36" s="354"/>
      <c r="N36" s="355"/>
      <c r="O36" s="356"/>
    </row>
    <row r="37" spans="1:15" s="343" customFormat="1" ht="13.5" customHeight="1">
      <c r="A37" s="336" t="s">
        <v>171</v>
      </c>
      <c r="C37" s="337"/>
      <c r="D37" s="344"/>
      <c r="E37" s="326">
        <f>SUM(E38:E40)</f>
        <v>0</v>
      </c>
      <c r="F37" s="326">
        <f>IF(E$8&gt;0,(E37/E$8)*100,0)</f>
        <v>0</v>
      </c>
      <c r="G37" s="326">
        <f>SUM(G38:G40)</f>
        <v>0</v>
      </c>
      <c r="H37" s="326">
        <f>IF(G$8&gt;0,(G37/G$8)*100,0)</f>
        <v>0</v>
      </c>
      <c r="I37" s="327">
        <f>E37-G37</f>
        <v>0</v>
      </c>
      <c r="J37" s="328">
        <f>ABS(IF(G37=0,0,((I37/G37)*100)))</f>
        <v>0</v>
      </c>
      <c r="K37" s="340" t="s">
        <v>172</v>
      </c>
      <c r="L37" s="340" t="s">
        <v>173</v>
      </c>
      <c r="M37" s="341"/>
      <c r="N37" s="345"/>
      <c r="O37" s="346">
        <v>41400</v>
      </c>
    </row>
    <row r="38" spans="1:15" s="357" customFormat="1" ht="15" customHeight="1">
      <c r="A38" s="312"/>
      <c r="B38" s="347" t="s">
        <v>174</v>
      </c>
      <c r="C38" s="373"/>
      <c r="D38" s="348"/>
      <c r="E38" s="349"/>
      <c r="F38" s="350">
        <f>IF(E$8&gt;0,(E38/E$8)*100,0)</f>
        <v>0</v>
      </c>
      <c r="G38" s="349"/>
      <c r="H38" s="350">
        <f>IF(G$8&gt;0,(G38/G$8)*100,0)</f>
        <v>0</v>
      </c>
      <c r="I38" s="351">
        <f>E38-G38</f>
        <v>0</v>
      </c>
      <c r="J38" s="352">
        <f>ABS(IF(G38=0,0,((I38/G38)*100)))</f>
        <v>0</v>
      </c>
      <c r="K38" s="318"/>
      <c r="L38" s="353" t="s">
        <v>134</v>
      </c>
      <c r="M38" s="354" t="s">
        <v>174</v>
      </c>
      <c r="N38" s="355"/>
      <c r="O38" s="321">
        <v>41410</v>
      </c>
    </row>
    <row r="39" spans="1:15" s="357" customFormat="1" ht="15" customHeight="1">
      <c r="A39" s="312"/>
      <c r="B39" s="347" t="s">
        <v>175</v>
      </c>
      <c r="C39" s="373"/>
      <c r="D39" s="348"/>
      <c r="E39" s="349"/>
      <c r="F39" s="350">
        <f>IF(E$8&gt;0,(E39/E$8)*100,0)</f>
        <v>0</v>
      </c>
      <c r="G39" s="349"/>
      <c r="H39" s="350">
        <f>IF(G$8&gt;0,(G39/G$8)*100,0)</f>
        <v>0</v>
      </c>
      <c r="I39" s="351">
        <f>E39-G39</f>
        <v>0</v>
      </c>
      <c r="J39" s="352">
        <f>ABS(IF(G39=0,0,((I39/G39)*100)))</f>
        <v>0</v>
      </c>
      <c r="K39" s="318"/>
      <c r="L39" s="353" t="s">
        <v>135</v>
      </c>
      <c r="M39" s="354" t="s">
        <v>175</v>
      </c>
      <c r="N39" s="355"/>
      <c r="O39" s="321">
        <v>41420</v>
      </c>
    </row>
    <row r="40" spans="1:15" s="357" customFormat="1" ht="15" customHeight="1">
      <c r="A40" s="312"/>
      <c r="B40" s="347" t="s">
        <v>176</v>
      </c>
      <c r="C40" s="373"/>
      <c r="D40" s="348"/>
      <c r="E40" s="349"/>
      <c r="F40" s="350">
        <f>IF(E$8&gt;0,(E40/E$8)*100,0)</f>
        <v>0</v>
      </c>
      <c r="G40" s="374"/>
      <c r="H40" s="350">
        <f>IF(G$8&gt;0,(G40/G$8)*100,0)</f>
        <v>0</v>
      </c>
      <c r="I40" s="351">
        <f>E40-G40</f>
        <v>0</v>
      </c>
      <c r="J40" s="352">
        <f>ABS(IF(G40=0,0,((I40/G40)*100)))</f>
        <v>0</v>
      </c>
      <c r="K40" s="318"/>
      <c r="L40" s="353" t="s">
        <v>138</v>
      </c>
      <c r="M40" s="354" t="s">
        <v>176</v>
      </c>
      <c r="N40" s="355"/>
      <c r="O40" s="321">
        <v>41430</v>
      </c>
    </row>
    <row r="41" spans="1:15" s="357" customFormat="1" ht="8.25" customHeight="1">
      <c r="A41" s="312"/>
      <c r="B41" s="358"/>
      <c r="C41" s="359"/>
      <c r="D41" s="375"/>
      <c r="E41" s="350"/>
      <c r="F41" s="350"/>
      <c r="G41" s="350"/>
      <c r="H41" s="350"/>
      <c r="I41" s="351"/>
      <c r="J41" s="360"/>
      <c r="K41" s="318"/>
      <c r="L41" s="361"/>
      <c r="M41" s="354"/>
      <c r="N41" s="376"/>
      <c r="O41" s="321"/>
    </row>
    <row r="42" spans="1:15" s="343" customFormat="1" ht="13.5" customHeight="1">
      <c r="A42" s="336" t="s">
        <v>177</v>
      </c>
      <c r="C42" s="337"/>
      <c r="D42" s="338"/>
      <c r="E42" s="326">
        <f>SUM(E43:E43)</f>
        <v>2804511</v>
      </c>
      <c r="F42" s="326">
        <f>IF(E$8&gt;0,(E42/E$8)*100,0)</f>
        <v>0</v>
      </c>
      <c r="G42" s="326">
        <f>SUM(G43:G43)</f>
        <v>4943022</v>
      </c>
      <c r="H42" s="326">
        <f>IF(G$8&gt;0,(G42/G$8)*100,0)</f>
        <v>0</v>
      </c>
      <c r="I42" s="327">
        <f>E42-G42</f>
        <v>-2138511</v>
      </c>
      <c r="J42" s="328">
        <f>ABS(IF(G42=0,0,((I42/G42)*100)))</f>
        <v>43.26</v>
      </c>
      <c r="K42" s="340" t="s">
        <v>178</v>
      </c>
      <c r="L42" s="340" t="s">
        <v>179</v>
      </c>
      <c r="M42" s="341"/>
      <c r="N42" s="342"/>
      <c r="O42" s="346">
        <v>41500</v>
      </c>
    </row>
    <row r="43" spans="1:15" s="377" customFormat="1" ht="15" customHeight="1">
      <c r="A43" s="312"/>
      <c r="B43" s="347" t="s">
        <v>180</v>
      </c>
      <c r="C43" s="347"/>
      <c r="D43" s="348"/>
      <c r="E43" s="349">
        <v>2804511</v>
      </c>
      <c r="F43" s="350">
        <f>IF(E$8&gt;0,(E43/E$8)*100,0)</f>
        <v>0</v>
      </c>
      <c r="G43" s="349">
        <v>4943022</v>
      </c>
      <c r="H43" s="350">
        <f>IF(G$8&gt;0,(G43/G$8)*100,0)</f>
        <v>0</v>
      </c>
      <c r="I43" s="351">
        <f>E43-G43</f>
        <v>-2138511</v>
      </c>
      <c r="J43" s="352">
        <f>ABS(IF(G43=0,0,((I43/G43)*100)))</f>
        <v>43.26</v>
      </c>
      <c r="K43" s="318"/>
      <c r="L43" s="353" t="s">
        <v>134</v>
      </c>
      <c r="M43" s="354" t="s">
        <v>180</v>
      </c>
      <c r="N43" s="355"/>
      <c r="O43" s="321">
        <v>41510</v>
      </c>
    </row>
    <row r="44" spans="1:15" s="378" customFormat="1" ht="8.25" customHeight="1">
      <c r="A44" s="312"/>
      <c r="B44" s="358"/>
      <c r="C44" s="359"/>
      <c r="D44" s="348"/>
      <c r="E44" s="350"/>
      <c r="F44" s="350"/>
      <c r="G44" s="350"/>
      <c r="H44" s="350"/>
      <c r="I44" s="351"/>
      <c r="J44" s="360"/>
      <c r="K44" s="318"/>
      <c r="L44" s="361"/>
      <c r="M44" s="354"/>
      <c r="N44" s="355"/>
      <c r="O44" s="321"/>
    </row>
    <row r="45" spans="1:15" s="379" customFormat="1" ht="15" customHeight="1">
      <c r="A45" s="336" t="s">
        <v>181</v>
      </c>
      <c r="C45" s="337"/>
      <c r="D45" s="344"/>
      <c r="E45" s="326">
        <f>SUM(E46:E46)</f>
        <v>4445485</v>
      </c>
      <c r="F45" s="326">
        <f>IF(E$8&gt;0,(E45/E$8)*100,0)</f>
        <v>0</v>
      </c>
      <c r="G45" s="326">
        <f>SUM(G46:G46)</f>
        <v>7381057</v>
      </c>
      <c r="H45" s="326">
        <f>IF(G$8&gt;0,(G45/G$8)*100,0)</f>
        <v>0</v>
      </c>
      <c r="I45" s="327">
        <f>E45-G45</f>
        <v>-2935572</v>
      </c>
      <c r="J45" s="328">
        <f>ABS(IF(G45=0,0,((I45/G45)*100)))</f>
        <v>39.77</v>
      </c>
      <c r="K45" s="340" t="s">
        <v>182</v>
      </c>
      <c r="L45" s="340" t="s">
        <v>183</v>
      </c>
      <c r="M45" s="341"/>
      <c r="N45" s="345"/>
      <c r="O45" s="346">
        <v>41600</v>
      </c>
    </row>
    <row r="46" spans="1:15" s="380" customFormat="1" ht="15" customHeight="1">
      <c r="A46" s="312"/>
      <c r="B46" s="347" t="s">
        <v>184</v>
      </c>
      <c r="C46" s="347"/>
      <c r="D46" s="348"/>
      <c r="E46" s="349">
        <v>4445485</v>
      </c>
      <c r="F46" s="350">
        <f>IF(E$8&gt;0,(E46/E$8)*100,0)</f>
        <v>0</v>
      </c>
      <c r="G46" s="349">
        <v>7381057</v>
      </c>
      <c r="H46" s="350">
        <f>IF(G$8&gt;0,(G46/G$8)*100,0)</f>
        <v>0</v>
      </c>
      <c r="I46" s="351">
        <f>E46-G46</f>
        <v>-2935572</v>
      </c>
      <c r="J46" s="352">
        <f>ABS(IF(G46=0,0,((I46/G46)*100)))</f>
        <v>39.77</v>
      </c>
      <c r="K46" s="318"/>
      <c r="L46" s="353" t="s">
        <v>134</v>
      </c>
      <c r="M46" s="354" t="s">
        <v>184</v>
      </c>
      <c r="N46" s="355"/>
      <c r="O46" s="321">
        <v>41610</v>
      </c>
    </row>
    <row r="47" spans="1:15" s="383" customFormat="1" ht="8.25" customHeight="1">
      <c r="A47" s="312"/>
      <c r="B47" s="381"/>
      <c r="C47" s="359"/>
      <c r="D47" s="348"/>
      <c r="E47" s="350"/>
      <c r="F47" s="350"/>
      <c r="G47" s="350"/>
      <c r="H47" s="350"/>
      <c r="I47" s="351"/>
      <c r="J47" s="360"/>
      <c r="K47" s="318"/>
      <c r="L47" s="382"/>
      <c r="M47" s="354"/>
      <c r="N47" s="355"/>
      <c r="O47" s="321"/>
    </row>
    <row r="48" spans="1:15" s="384" customFormat="1" ht="13.5" customHeight="1">
      <c r="A48" s="336" t="s">
        <v>185</v>
      </c>
      <c r="C48" s="337"/>
      <c r="D48" s="344"/>
      <c r="E48" s="326">
        <f>SUM(E49:E52)</f>
        <v>334832980</v>
      </c>
      <c r="F48" s="326">
        <f>IF(E$8&gt;0,(E48/E$8)*100,0)</f>
        <v>0.17</v>
      </c>
      <c r="G48" s="326">
        <f>SUM(G49:G52)</f>
        <v>220602805</v>
      </c>
      <c r="H48" s="326">
        <f>IF(G$8&gt;0,(G48/G$8)*100,0)</f>
        <v>0.14</v>
      </c>
      <c r="I48" s="327">
        <f>E48-G48</f>
        <v>114230175</v>
      </c>
      <c r="J48" s="328">
        <f>ABS(IF(G48=0,0,((I48/G48)*100)))</f>
        <v>51.78</v>
      </c>
      <c r="K48" s="340" t="s">
        <v>186</v>
      </c>
      <c r="L48" s="340" t="s">
        <v>187</v>
      </c>
      <c r="M48" s="341"/>
      <c r="N48" s="345"/>
      <c r="O48" s="333">
        <v>41700</v>
      </c>
    </row>
    <row r="49" spans="1:15" s="385" customFormat="1" ht="15" customHeight="1">
      <c r="A49" s="312"/>
      <c r="B49" s="347" t="s">
        <v>188</v>
      </c>
      <c r="C49" s="347"/>
      <c r="D49" s="375"/>
      <c r="E49" s="349"/>
      <c r="F49" s="350">
        <f>IF(E$8&gt;0,(E49/E$8)*100,0)</f>
        <v>0</v>
      </c>
      <c r="G49" s="349"/>
      <c r="H49" s="350">
        <f>IF(G$8&gt;0,(G49/G$8)*100,0)</f>
        <v>0</v>
      </c>
      <c r="I49" s="351">
        <f>E49-G49</f>
        <v>0</v>
      </c>
      <c r="J49" s="352">
        <f>ABS(IF(G49=0,0,((I49/G49)*100)))</f>
        <v>0</v>
      </c>
      <c r="K49" s="318"/>
      <c r="L49" s="353" t="s">
        <v>134</v>
      </c>
      <c r="M49" s="359" t="s">
        <v>189</v>
      </c>
      <c r="N49" s="376"/>
      <c r="O49" s="321">
        <v>41710</v>
      </c>
    </row>
    <row r="50" spans="1:15" s="385" customFormat="1" ht="15" customHeight="1">
      <c r="A50" s="312"/>
      <c r="B50" s="347" t="s">
        <v>190</v>
      </c>
      <c r="C50" s="347"/>
      <c r="D50" s="375"/>
      <c r="E50" s="349">
        <v>334832980</v>
      </c>
      <c r="F50" s="350">
        <f>IF(E$8&gt;0,(E50/E$8)*100,0)</f>
        <v>0.17</v>
      </c>
      <c r="G50" s="349">
        <v>220602805</v>
      </c>
      <c r="H50" s="350">
        <f>IF(G$8&gt;0,(G50/G$8)*100,0)</f>
        <v>0.14</v>
      </c>
      <c r="I50" s="351">
        <f>E50-G50</f>
        <v>114230175</v>
      </c>
      <c r="J50" s="352">
        <f>ABS(IF(G50=0,0,((I50/G50)*100)))</f>
        <v>51.78</v>
      </c>
      <c r="K50" s="318"/>
      <c r="L50" s="353" t="s">
        <v>135</v>
      </c>
      <c r="M50" s="354" t="s">
        <v>190</v>
      </c>
      <c r="N50" s="376"/>
      <c r="O50" s="321">
        <v>41720</v>
      </c>
    </row>
    <row r="51" spans="1:15" s="385" customFormat="1" ht="15" customHeight="1">
      <c r="A51" s="312"/>
      <c r="B51" s="347" t="s">
        <v>191</v>
      </c>
      <c r="C51" s="347"/>
      <c r="D51" s="375"/>
      <c r="E51" s="349"/>
      <c r="F51" s="350">
        <f>IF(E$8&gt;0,(E51/E$8)*100,0)</f>
        <v>0</v>
      </c>
      <c r="G51" s="349"/>
      <c r="H51" s="350">
        <f>IF(G$8&gt;0,(G51/G$8)*100,0)</f>
        <v>0</v>
      </c>
      <c r="I51" s="351">
        <f>E51-G51</f>
        <v>0</v>
      </c>
      <c r="J51" s="352">
        <f>ABS(IF(G51=0,0,((I51/G51)*100)))</f>
        <v>0</v>
      </c>
      <c r="K51" s="318"/>
      <c r="L51" s="386" t="s">
        <v>138</v>
      </c>
      <c r="M51" s="359" t="s">
        <v>191</v>
      </c>
      <c r="N51" s="376"/>
      <c r="O51" s="321">
        <v>41730</v>
      </c>
    </row>
    <row r="52" spans="1:15" s="385" customFormat="1" ht="27" customHeight="1">
      <c r="A52" s="312"/>
      <c r="B52" s="387" t="s">
        <v>226</v>
      </c>
      <c r="C52" s="347"/>
      <c r="D52" s="375"/>
      <c r="E52" s="349"/>
      <c r="F52" s="350">
        <f>IF(E$8&gt;0,(E52/E$8)*100,0)</f>
        <v>0</v>
      </c>
      <c r="G52" s="349"/>
      <c r="H52" s="350">
        <f>IF(G$8&gt;0,(G52/G$8)*100,0)</f>
        <v>0</v>
      </c>
      <c r="I52" s="351">
        <f>E52-G52</f>
        <v>0</v>
      </c>
      <c r="J52" s="352">
        <f>ABS(IF(G52=0,0,((I52/G52)*100)))</f>
        <v>0</v>
      </c>
      <c r="K52" s="318"/>
      <c r="L52" s="386" t="s">
        <v>141</v>
      </c>
      <c r="M52" s="359" t="s">
        <v>192</v>
      </c>
      <c r="N52" s="376"/>
      <c r="O52" s="321">
        <v>41740</v>
      </c>
    </row>
    <row r="53" spans="1:15" s="388" customFormat="1" ht="7.5" customHeight="1">
      <c r="A53" s="312"/>
      <c r="B53" s="381"/>
      <c r="C53" s="359"/>
      <c r="D53" s="375"/>
      <c r="E53" s="350"/>
      <c r="F53" s="350"/>
      <c r="G53" s="350"/>
      <c r="H53" s="350"/>
      <c r="I53" s="351"/>
      <c r="J53" s="360"/>
      <c r="K53" s="318"/>
      <c r="L53" s="382"/>
      <c r="M53" s="354"/>
      <c r="N53" s="376"/>
      <c r="O53" s="356"/>
    </row>
    <row r="54" spans="1:15" s="400" customFormat="1" ht="24.75" customHeight="1" thickBot="1">
      <c r="A54" s="389" t="s">
        <v>193</v>
      </c>
      <c r="B54" s="390"/>
      <c r="C54" s="390"/>
      <c r="D54" s="391"/>
      <c r="E54" s="392">
        <f>E8</f>
        <v>197217025307.5</v>
      </c>
      <c r="F54" s="392">
        <f>IF(E$8&gt;0,(E54/E$8)*100,0)</f>
        <v>100</v>
      </c>
      <c r="G54" s="392">
        <f>G8</f>
        <v>160910317442.5</v>
      </c>
      <c r="H54" s="392">
        <f>IF(G$8&gt;0,(G54/G$8)*100,0)</f>
        <v>100</v>
      </c>
      <c r="I54" s="393">
        <f>E54-G54</f>
        <v>36306707865</v>
      </c>
      <c r="J54" s="394">
        <f>ABS(IF(G54=0,0,((I54/G54)*100)))</f>
        <v>22.56</v>
      </c>
      <c r="K54" s="395"/>
      <c r="L54" s="396" t="s">
        <v>194</v>
      </c>
      <c r="M54" s="397"/>
      <c r="N54" s="398"/>
      <c r="O54" s="399">
        <v>42000</v>
      </c>
    </row>
    <row r="55" spans="1:15" s="404" customFormat="1" ht="37.5" customHeight="1">
      <c r="A55" s="401" t="s">
        <v>227</v>
      </c>
      <c r="B55" s="401"/>
      <c r="C55" s="401"/>
      <c r="D55" s="401"/>
      <c r="E55" s="401"/>
      <c r="F55" s="401"/>
      <c r="G55" s="401"/>
      <c r="H55" s="401"/>
      <c r="I55" s="401"/>
      <c r="J55" s="401"/>
      <c r="K55" s="402"/>
      <c r="L55" s="402"/>
      <c r="M55" s="402"/>
      <c r="N55" s="402"/>
      <c r="O55" s="403"/>
    </row>
    <row r="56" spans="1:15" s="263" customFormat="1" ht="18" customHeight="1">
      <c r="A56" s="405" t="s">
        <v>195</v>
      </c>
      <c r="D56" s="264"/>
      <c r="E56" s="265"/>
      <c r="F56" s="265"/>
      <c r="G56" s="265"/>
      <c r="H56" s="265"/>
      <c r="I56" s="266"/>
      <c r="J56" s="406"/>
      <c r="K56" s="268" t="s">
        <v>195</v>
      </c>
      <c r="L56" s="269"/>
      <c r="M56" s="269"/>
      <c r="N56" s="270"/>
      <c r="O56" s="407"/>
    </row>
    <row r="57" spans="1:15" s="418" customFormat="1" ht="36" customHeight="1">
      <c r="A57" s="408" t="s">
        <v>228</v>
      </c>
      <c r="B57" s="284"/>
      <c r="C57" s="409"/>
      <c r="D57" s="286"/>
      <c r="E57" s="410"/>
      <c r="F57" s="410"/>
      <c r="G57" s="410"/>
      <c r="H57" s="410"/>
      <c r="I57" s="411"/>
      <c r="J57" s="412"/>
      <c r="K57" s="413"/>
      <c r="L57" s="414"/>
      <c r="M57" s="415"/>
      <c r="N57" s="416"/>
      <c r="O57" s="417"/>
    </row>
    <row r="58" spans="1:15" s="276" customFormat="1" ht="18" customHeight="1">
      <c r="A58" s="419"/>
      <c r="C58" s="277"/>
      <c r="D58" s="278"/>
      <c r="E58" s="279"/>
      <c r="F58" s="279"/>
      <c r="G58" s="279"/>
      <c r="H58" s="279"/>
      <c r="I58" s="280"/>
      <c r="J58" s="420"/>
      <c r="K58" s="421"/>
      <c r="L58" s="422"/>
      <c r="M58" s="423"/>
      <c r="N58" s="424"/>
      <c r="O58" s="425"/>
    </row>
    <row r="59" spans="1:15" s="285" customFormat="1" ht="32.25" customHeight="1" thickBot="1">
      <c r="A59" s="426" t="s">
        <v>229</v>
      </c>
      <c r="B59" s="284"/>
      <c r="D59" s="286"/>
      <c r="E59" s="287"/>
      <c r="F59" s="287"/>
      <c r="G59" s="287"/>
      <c r="H59" s="287"/>
      <c r="I59" s="288"/>
      <c r="J59" s="427" t="s">
        <v>230</v>
      </c>
      <c r="K59" s="428"/>
      <c r="L59" s="414"/>
      <c r="M59" s="429"/>
      <c r="N59" s="416"/>
      <c r="O59" s="430"/>
    </row>
    <row r="60" spans="1:15" s="302" customFormat="1" ht="28.5" customHeight="1">
      <c r="A60" s="292" t="s">
        <v>231</v>
      </c>
      <c r="B60" s="292"/>
      <c r="C60" s="292"/>
      <c r="D60" s="431"/>
      <c r="E60" s="294" t="s">
        <v>122</v>
      </c>
      <c r="F60" s="295"/>
      <c r="G60" s="294" t="s">
        <v>123</v>
      </c>
      <c r="H60" s="295"/>
      <c r="I60" s="432" t="s">
        <v>232</v>
      </c>
      <c r="J60" s="433"/>
      <c r="K60" s="298"/>
      <c r="L60" s="299"/>
      <c r="M60" s="299"/>
      <c r="N60" s="300"/>
      <c r="O60" s="301"/>
    </row>
    <row r="61" spans="1:15" s="302" customFormat="1" ht="28.5" customHeight="1">
      <c r="A61" s="303"/>
      <c r="B61" s="303"/>
      <c r="C61" s="303"/>
      <c r="D61" s="304"/>
      <c r="E61" s="305" t="s">
        <v>125</v>
      </c>
      <c r="F61" s="306" t="s">
        <v>3</v>
      </c>
      <c r="G61" s="305" t="s">
        <v>125</v>
      </c>
      <c r="H61" s="306" t="s">
        <v>3</v>
      </c>
      <c r="I61" s="305" t="s">
        <v>125</v>
      </c>
      <c r="J61" s="434" t="s">
        <v>3</v>
      </c>
      <c r="K61" s="308"/>
      <c r="L61" s="309" t="s">
        <v>126</v>
      </c>
      <c r="M61" s="309"/>
      <c r="N61" s="310"/>
      <c r="O61" s="435"/>
    </row>
    <row r="62" spans="1:15" s="322" customFormat="1" ht="6.75" customHeight="1">
      <c r="A62" s="312"/>
      <c r="B62" s="313"/>
      <c r="C62" s="313"/>
      <c r="D62" s="314"/>
      <c r="E62" s="315"/>
      <c r="F62" s="316"/>
      <c r="G62" s="315"/>
      <c r="H62" s="316"/>
      <c r="I62" s="315"/>
      <c r="J62" s="317"/>
      <c r="K62" s="318"/>
      <c r="L62" s="319"/>
      <c r="M62" s="319"/>
      <c r="N62" s="320"/>
      <c r="O62" s="321"/>
    </row>
    <row r="63" spans="1:15" s="334" customFormat="1" ht="15" customHeight="1">
      <c r="A63" s="335"/>
      <c r="B63" s="436" t="s">
        <v>196</v>
      </c>
      <c r="C63" s="437"/>
      <c r="D63" s="438"/>
      <c r="E63" s="326">
        <f>E65+E71+E75+E79</f>
        <v>124753755825</v>
      </c>
      <c r="F63" s="326">
        <f>IF(E$100&gt;0,(E63/E$100)*100,0)</f>
        <v>63.26</v>
      </c>
      <c r="G63" s="326">
        <f>G65+G71+G75+G79</f>
        <v>93790153384</v>
      </c>
      <c r="H63" s="326">
        <f>IF(G$100&gt;0,(G63/G$100)*100,0)</f>
        <v>58.29</v>
      </c>
      <c r="I63" s="327">
        <f>E63-G63</f>
        <v>30963602441</v>
      </c>
      <c r="J63" s="328">
        <f>ABS(IF(G63=0,0,((I63/G63)*100)))</f>
        <v>33.01</v>
      </c>
      <c r="K63" s="329"/>
      <c r="L63" s="330" t="s">
        <v>197</v>
      </c>
      <c r="M63" s="331"/>
      <c r="N63" s="332"/>
      <c r="O63" s="333">
        <v>43000</v>
      </c>
    </row>
    <row r="64" spans="1:15" s="334" customFormat="1" ht="4.5" customHeight="1">
      <c r="A64" s="335"/>
      <c r="B64" s="336"/>
      <c r="C64" s="337"/>
      <c r="D64" s="439"/>
      <c r="E64" s="326"/>
      <c r="F64" s="326"/>
      <c r="G64" s="326"/>
      <c r="H64" s="326"/>
      <c r="I64" s="327"/>
      <c r="J64" s="339"/>
      <c r="K64" s="329"/>
      <c r="L64" s="340"/>
      <c r="M64" s="341"/>
      <c r="N64" s="342"/>
      <c r="O64" s="333"/>
    </row>
    <row r="65" spans="1:15" s="400" customFormat="1" ht="17.25" customHeight="1">
      <c r="A65" s="440" t="s">
        <v>198</v>
      </c>
      <c r="B65" s="441"/>
      <c r="C65" s="442"/>
      <c r="D65" s="443"/>
      <c r="E65" s="444">
        <f>SUM(E66:E69)</f>
        <v>75806450478</v>
      </c>
      <c r="F65" s="444">
        <f>IF(E$100&gt;0,(E65/E$100)*100,0)</f>
        <v>38.44</v>
      </c>
      <c r="G65" s="444">
        <f>SUM(G66:G69)</f>
        <v>52075285410</v>
      </c>
      <c r="H65" s="444">
        <f>IF(G$100&gt;0,(G65/G$100)*100,0)</f>
        <v>32.36</v>
      </c>
      <c r="I65" s="445">
        <f>E65-G65</f>
        <v>23731165068</v>
      </c>
      <c r="J65" s="446">
        <f>ABS(IF(G65=0,0,((I65/G65)*100)))</f>
        <v>45.57</v>
      </c>
      <c r="K65" s="447" t="s">
        <v>131</v>
      </c>
      <c r="L65" s="447" t="s">
        <v>199</v>
      </c>
      <c r="M65" s="448"/>
      <c r="N65" s="449"/>
      <c r="O65" s="399">
        <v>43100</v>
      </c>
    </row>
    <row r="66" spans="1:15" s="388" customFormat="1" ht="21" customHeight="1">
      <c r="A66" s="312"/>
      <c r="B66" s="347" t="s">
        <v>200</v>
      </c>
      <c r="C66" s="347"/>
      <c r="D66" s="450"/>
      <c r="E66" s="349">
        <v>64513055000</v>
      </c>
      <c r="F66" s="350">
        <f>IF(E$100&gt;0,(E66/E$100)*100,0)</f>
        <v>32.71</v>
      </c>
      <c r="G66" s="349">
        <v>48917000000</v>
      </c>
      <c r="H66" s="350">
        <f>IF(G$100&gt;0,(G66/G$100)*100,0)</f>
        <v>30.4</v>
      </c>
      <c r="I66" s="351">
        <f>E66-G66</f>
        <v>15596055000</v>
      </c>
      <c r="J66" s="352">
        <f>ABS(IF(G66=0,0,((I66/G66)*100)))</f>
        <v>31.88</v>
      </c>
      <c r="K66" s="318"/>
      <c r="L66" s="353" t="s">
        <v>134</v>
      </c>
      <c r="M66" s="451" t="s">
        <v>200</v>
      </c>
      <c r="N66" s="452"/>
      <c r="O66" s="356">
        <v>43110</v>
      </c>
    </row>
    <row r="67" spans="1:15" s="388" customFormat="1" ht="21" customHeight="1">
      <c r="A67" s="312"/>
      <c r="B67" s="347" t="s">
        <v>201</v>
      </c>
      <c r="C67" s="347"/>
      <c r="D67" s="450"/>
      <c r="E67" s="349">
        <v>11214857549</v>
      </c>
      <c r="F67" s="350">
        <f>IF(E$100&gt;0,(E67/E$100)*100,0)</f>
        <v>5.69</v>
      </c>
      <c r="G67" s="349">
        <v>2962093890</v>
      </c>
      <c r="H67" s="350">
        <f>IF(G$100&gt;0,(G67/G$100)*100,0)</f>
        <v>1.84</v>
      </c>
      <c r="I67" s="351">
        <f>E67-G67</f>
        <v>8252763659</v>
      </c>
      <c r="J67" s="352">
        <f>ABS(IF(G67=0,0,((I67/G67)*100)))</f>
        <v>278.61</v>
      </c>
      <c r="K67" s="318"/>
      <c r="L67" s="353" t="s">
        <v>135</v>
      </c>
      <c r="M67" s="453" t="s">
        <v>201</v>
      </c>
      <c r="N67" s="452"/>
      <c r="O67" s="356">
        <v>43120</v>
      </c>
    </row>
    <row r="68" spans="1:15" s="388" customFormat="1" ht="21" customHeight="1">
      <c r="A68" s="312"/>
      <c r="B68" s="347" t="s">
        <v>202</v>
      </c>
      <c r="C68" s="347"/>
      <c r="D68" s="450"/>
      <c r="E68" s="349">
        <v>78537929</v>
      </c>
      <c r="F68" s="350">
        <f>IF(E$100&gt;0,(E68/E$100)*100,0)</f>
        <v>0.04</v>
      </c>
      <c r="G68" s="349">
        <v>196191520</v>
      </c>
      <c r="H68" s="350">
        <f>IF(G$100&gt;0,(G68/G$100)*100,0)</f>
        <v>0.12</v>
      </c>
      <c r="I68" s="351">
        <f>E68-G68</f>
        <v>-117653591</v>
      </c>
      <c r="J68" s="352">
        <f>ABS(IF(G68=0,0,((I68/G68)*100)))</f>
        <v>59.97</v>
      </c>
      <c r="K68" s="318"/>
      <c r="L68" s="353" t="s">
        <v>138</v>
      </c>
      <c r="M68" s="354" t="s">
        <v>202</v>
      </c>
      <c r="N68" s="452"/>
      <c r="O68" s="356">
        <v>43130</v>
      </c>
    </row>
    <row r="69" spans="1:15" s="388" customFormat="1" ht="21" customHeight="1">
      <c r="A69" s="312"/>
      <c r="B69" s="347" t="s">
        <v>233</v>
      </c>
      <c r="C69" s="347"/>
      <c r="D69" s="450"/>
      <c r="E69" s="349"/>
      <c r="F69" s="350">
        <f>IF(E$100&gt;0,(E69/E$100)*100,0)</f>
        <v>0</v>
      </c>
      <c r="G69" s="349"/>
      <c r="H69" s="350">
        <f>IF(G$100&gt;0,(G69/G$100)*100,0)</f>
        <v>0</v>
      </c>
      <c r="I69" s="351">
        <f>E69-G69</f>
        <v>0</v>
      </c>
      <c r="J69" s="352">
        <f>ABS(IF(G69=0,0,((I69/G69)*100)))</f>
        <v>0</v>
      </c>
      <c r="K69" s="318"/>
      <c r="L69" s="353"/>
      <c r="M69" s="354"/>
      <c r="N69" s="452"/>
      <c r="O69" s="356"/>
    </row>
    <row r="70" spans="1:15" s="388" customFormat="1" ht="4.5" customHeight="1">
      <c r="A70" s="312"/>
      <c r="B70" s="358"/>
      <c r="C70" s="359"/>
      <c r="D70" s="454"/>
      <c r="E70" s="350"/>
      <c r="F70" s="350"/>
      <c r="G70" s="350"/>
      <c r="H70" s="350"/>
      <c r="I70" s="351"/>
      <c r="J70" s="360"/>
      <c r="K70" s="318"/>
      <c r="L70" s="361"/>
      <c r="M70" s="354"/>
      <c r="N70" s="376"/>
      <c r="O70" s="356"/>
    </row>
    <row r="71" spans="1:15" s="400" customFormat="1" ht="17.25" customHeight="1">
      <c r="A71" s="440" t="s">
        <v>203</v>
      </c>
      <c r="B71" s="441"/>
      <c r="C71" s="442"/>
      <c r="D71" s="443"/>
      <c r="E71" s="444">
        <f>SUM(E72:E73)</f>
        <v>46092346295</v>
      </c>
      <c r="F71" s="444">
        <f>IF(E$100&gt;0,(E71/E$100)*100,0)</f>
        <v>23.37</v>
      </c>
      <c r="G71" s="444">
        <f>SUM(G72:G73)</f>
        <v>38885421703</v>
      </c>
      <c r="H71" s="444">
        <f>IF(G$100&gt;0,(G71/G$100)*100,0)</f>
        <v>24.17</v>
      </c>
      <c r="I71" s="445">
        <f>E71-G71</f>
        <v>7206924592</v>
      </c>
      <c r="J71" s="446">
        <f>ABS(IF(G71=0,0,((I71/G71)*100)))</f>
        <v>18.53</v>
      </c>
      <c r="K71" s="447" t="s">
        <v>147</v>
      </c>
      <c r="L71" s="447" t="s">
        <v>204</v>
      </c>
      <c r="M71" s="448"/>
      <c r="N71" s="449"/>
      <c r="O71" s="399">
        <v>43200</v>
      </c>
    </row>
    <row r="72" spans="1:15" s="388" customFormat="1" ht="21" customHeight="1">
      <c r="A72" s="312"/>
      <c r="B72" s="347" t="s">
        <v>205</v>
      </c>
      <c r="C72" s="347"/>
      <c r="D72" s="450"/>
      <c r="E72" s="349">
        <v>46092346295</v>
      </c>
      <c r="F72" s="350">
        <f>IF(E$100&gt;0,(E72/E$100)*100,0)</f>
        <v>23.37</v>
      </c>
      <c r="G72" s="349">
        <v>38885421703</v>
      </c>
      <c r="H72" s="350">
        <f>IF(G$100&gt;0,(G72/G$100)*100,0)</f>
        <v>24.17</v>
      </c>
      <c r="I72" s="351">
        <f>E72-G72</f>
        <v>7206924592</v>
      </c>
      <c r="J72" s="352">
        <f>ABS(IF(G72=0,0,((I72/G72)*100)))</f>
        <v>18.53</v>
      </c>
      <c r="K72" s="318"/>
      <c r="L72" s="353" t="s">
        <v>134</v>
      </c>
      <c r="M72" s="453" t="s">
        <v>205</v>
      </c>
      <c r="N72" s="452"/>
      <c r="O72" s="356">
        <v>43210</v>
      </c>
    </row>
    <row r="73" spans="1:15" s="388" customFormat="1" ht="21" customHeight="1">
      <c r="A73" s="312"/>
      <c r="B73" s="347" t="s">
        <v>234</v>
      </c>
      <c r="C73" s="347"/>
      <c r="D73" s="450"/>
      <c r="E73" s="349"/>
      <c r="F73" s="350">
        <f>IF(E$100&gt;0,(E73/E$100)*100,0)</f>
        <v>0</v>
      </c>
      <c r="G73" s="349"/>
      <c r="H73" s="350">
        <f>IF(G$100&gt;0,(G73/G$100)*100,0)</f>
        <v>0</v>
      </c>
      <c r="I73" s="351">
        <f>E73-G73</f>
        <v>0</v>
      </c>
      <c r="J73" s="352">
        <f>ABS(IF(G73=0,0,((I73/G73)*100)))</f>
        <v>0</v>
      </c>
      <c r="K73" s="318"/>
      <c r="L73" s="353"/>
      <c r="M73" s="453"/>
      <c r="N73" s="452"/>
      <c r="O73" s="356"/>
    </row>
    <row r="74" spans="1:15" s="388" customFormat="1" ht="4.5" customHeight="1">
      <c r="A74" s="312"/>
      <c r="B74" s="358"/>
      <c r="C74" s="359"/>
      <c r="D74" s="454"/>
      <c r="E74" s="350"/>
      <c r="F74" s="350"/>
      <c r="G74" s="350"/>
      <c r="H74" s="350"/>
      <c r="I74" s="351"/>
      <c r="J74" s="360"/>
      <c r="K74" s="318"/>
      <c r="L74" s="361"/>
      <c r="M74" s="354"/>
      <c r="N74" s="376"/>
      <c r="O74" s="356"/>
    </row>
    <row r="75" spans="1:15" s="400" customFormat="1" ht="17.25" customHeight="1">
      <c r="A75" s="440" t="s">
        <v>235</v>
      </c>
      <c r="B75" s="441"/>
      <c r="C75" s="442"/>
      <c r="D75" s="443"/>
      <c r="E75" s="444">
        <f>SUM(E76:E77)</f>
        <v>2854959052</v>
      </c>
      <c r="F75" s="444">
        <f>IF(E$100&gt;0,(E75/E$100)*100,0)</f>
        <v>1.45</v>
      </c>
      <c r="G75" s="444">
        <f>SUM(G76:G77)</f>
        <v>2829446271</v>
      </c>
      <c r="H75" s="444">
        <f>IF(G$100&gt;0,(G75/G$100)*100,0)</f>
        <v>1.76</v>
      </c>
      <c r="I75" s="445">
        <f>E75-G75</f>
        <v>25512781</v>
      </c>
      <c r="J75" s="446">
        <f>ABS(IF(G75=0,0,((I75/G75)*100)))</f>
        <v>0.9</v>
      </c>
      <c r="K75" s="447" t="s">
        <v>156</v>
      </c>
      <c r="L75" s="447" t="s">
        <v>206</v>
      </c>
      <c r="M75" s="448"/>
      <c r="N75" s="449"/>
      <c r="O75" s="399">
        <v>43300</v>
      </c>
    </row>
    <row r="76" spans="1:15" s="388" customFormat="1" ht="21" customHeight="1">
      <c r="A76" s="312"/>
      <c r="B76" s="347" t="s">
        <v>236</v>
      </c>
      <c r="C76" s="347"/>
      <c r="D76" s="450"/>
      <c r="E76" s="349"/>
      <c r="F76" s="350">
        <f>IF(E$100&gt;0,(E76/E$100)*100,0)</f>
        <v>0</v>
      </c>
      <c r="G76" s="349"/>
      <c r="H76" s="350">
        <f>IF(G$100&gt;0,(G76/G$100)*100,0)</f>
        <v>0</v>
      </c>
      <c r="I76" s="351">
        <f>E76-G76</f>
        <v>0</v>
      </c>
      <c r="J76" s="352">
        <f>ABS(IF(G76=0,0,((I76/G76)*100)))</f>
        <v>0</v>
      </c>
      <c r="K76" s="318"/>
      <c r="L76" s="353" t="s">
        <v>134</v>
      </c>
      <c r="M76" s="453" t="s">
        <v>207</v>
      </c>
      <c r="N76" s="452"/>
      <c r="O76" s="356">
        <v>43310</v>
      </c>
    </row>
    <row r="77" spans="1:15" s="388" customFormat="1" ht="21" customHeight="1">
      <c r="A77" s="312"/>
      <c r="B77" s="347" t="s">
        <v>237</v>
      </c>
      <c r="C77" s="347"/>
      <c r="D77" s="450"/>
      <c r="E77" s="349">
        <v>2854959052</v>
      </c>
      <c r="F77" s="350">
        <f>IF(E$100&gt;0,(E77/E$100)*100,0)</f>
        <v>1.45</v>
      </c>
      <c r="G77" s="349">
        <v>2829446271</v>
      </c>
      <c r="H77" s="350">
        <f>IF(G$100&gt;0,(G77/G$100)*100,0)</f>
        <v>1.76</v>
      </c>
      <c r="I77" s="351">
        <f>E77-G77</f>
        <v>25512781</v>
      </c>
      <c r="J77" s="352">
        <f>ABS(IF(G77=0,0,((I77/G77)*100)))</f>
        <v>0.9</v>
      </c>
      <c r="K77" s="318"/>
      <c r="L77" s="353"/>
      <c r="M77" s="453"/>
      <c r="N77" s="452"/>
      <c r="O77" s="356"/>
    </row>
    <row r="78" spans="1:15" s="388" customFormat="1" ht="4.5" customHeight="1">
      <c r="A78" s="312"/>
      <c r="B78" s="455"/>
      <c r="C78" s="455"/>
      <c r="D78" s="450"/>
      <c r="E78" s="350"/>
      <c r="F78" s="350"/>
      <c r="G78" s="350"/>
      <c r="H78" s="350"/>
      <c r="I78" s="351"/>
      <c r="J78" s="352"/>
      <c r="K78" s="318"/>
      <c r="L78" s="353"/>
      <c r="M78" s="453"/>
      <c r="N78" s="452"/>
      <c r="O78" s="356"/>
    </row>
    <row r="79" spans="1:15" s="463" customFormat="1" ht="17.25" customHeight="1">
      <c r="A79" s="440" t="s">
        <v>238</v>
      </c>
      <c r="B79" s="456"/>
      <c r="C79" s="456"/>
      <c r="D79" s="457"/>
      <c r="E79" s="444">
        <f>SUM(E80)</f>
        <v>0</v>
      </c>
      <c r="F79" s="444">
        <f>IF(E$100&gt;0,(E79/E$100)*100,0)</f>
        <v>0</v>
      </c>
      <c r="G79" s="444">
        <f>SUM(G80)</f>
        <v>0</v>
      </c>
      <c r="H79" s="444">
        <f>IF(G$100&gt;0,(G79/G$100)*100,0)</f>
        <v>0</v>
      </c>
      <c r="I79" s="445">
        <f>E79-G79</f>
        <v>0</v>
      </c>
      <c r="J79" s="446">
        <f>ABS(IF(G79=0,0,((I79/G79)*100)))</f>
        <v>0</v>
      </c>
      <c r="K79" s="458"/>
      <c r="L79" s="459"/>
      <c r="M79" s="460"/>
      <c r="N79" s="461"/>
      <c r="O79" s="462"/>
    </row>
    <row r="80" spans="1:15" s="388" customFormat="1" ht="21" customHeight="1">
      <c r="A80" s="312"/>
      <c r="B80" s="347" t="s">
        <v>239</v>
      </c>
      <c r="C80" s="347"/>
      <c r="D80" s="450"/>
      <c r="E80" s="349"/>
      <c r="F80" s="350">
        <f>IF(E$100&gt;0,(E80/E$100)*100,0)</f>
        <v>0</v>
      </c>
      <c r="G80" s="349"/>
      <c r="H80" s="350">
        <f>IF(G$100&gt;0,(G80/G$100)*100,0)</f>
        <v>0</v>
      </c>
      <c r="I80" s="351">
        <f>E80-G80</f>
        <v>0</v>
      </c>
      <c r="J80" s="352">
        <f>ABS(IF(G80=0,0,((I80/G80)*100)))</f>
        <v>0</v>
      </c>
      <c r="K80" s="318"/>
      <c r="L80" s="353"/>
      <c r="M80" s="453"/>
      <c r="N80" s="452"/>
      <c r="O80" s="356"/>
    </row>
    <row r="81" spans="1:15" s="388" customFormat="1" ht="21" customHeight="1">
      <c r="A81" s="312"/>
      <c r="B81" s="358"/>
      <c r="C81" s="359"/>
      <c r="D81" s="454"/>
      <c r="E81" s="350"/>
      <c r="F81" s="350"/>
      <c r="G81" s="350"/>
      <c r="H81" s="350"/>
      <c r="I81" s="351"/>
      <c r="J81" s="360"/>
      <c r="K81" s="318"/>
      <c r="L81" s="361"/>
      <c r="M81" s="354"/>
      <c r="N81" s="376"/>
      <c r="O81" s="356"/>
    </row>
    <row r="82" spans="1:15" s="334" customFormat="1" ht="21" customHeight="1">
      <c r="A82" s="464"/>
      <c r="B82" s="436" t="s">
        <v>208</v>
      </c>
      <c r="C82" s="465"/>
      <c r="D82" s="466"/>
      <c r="E82" s="326">
        <f>SUM(E84,E87,E91,E95)</f>
        <v>72463269482.5</v>
      </c>
      <c r="F82" s="326">
        <f>IF(E$100&gt;0,(E82/E$100)*100,0)</f>
        <v>36.74</v>
      </c>
      <c r="G82" s="326">
        <f>SUM(G84,G87,G91,G95)</f>
        <v>67120164058.5</v>
      </c>
      <c r="H82" s="326">
        <f>IF(G$100&gt;0,(G82/G$100)*100,0)</f>
        <v>41.71</v>
      </c>
      <c r="I82" s="327">
        <f>E82-G82</f>
        <v>5343105424</v>
      </c>
      <c r="J82" s="328">
        <f>ABS(IF(G82=0,0,((I82/G82)*100)))</f>
        <v>7.96</v>
      </c>
      <c r="K82" s="329"/>
      <c r="L82" s="330" t="s">
        <v>209</v>
      </c>
      <c r="M82" s="467"/>
      <c r="N82" s="468"/>
      <c r="O82" s="333">
        <v>44000</v>
      </c>
    </row>
    <row r="83" spans="1:15" s="388" customFormat="1" ht="4.5" customHeight="1">
      <c r="A83" s="312"/>
      <c r="B83" s="358"/>
      <c r="C83" s="359"/>
      <c r="D83" s="454"/>
      <c r="E83" s="350"/>
      <c r="F83" s="350"/>
      <c r="G83" s="350"/>
      <c r="H83" s="350"/>
      <c r="I83" s="351"/>
      <c r="J83" s="360"/>
      <c r="K83" s="318"/>
      <c r="L83" s="361"/>
      <c r="M83" s="354"/>
      <c r="N83" s="376"/>
      <c r="O83" s="356"/>
    </row>
    <row r="84" spans="1:15" s="400" customFormat="1" ht="17.25" customHeight="1">
      <c r="A84" s="440" t="s">
        <v>210</v>
      </c>
      <c r="B84" s="441"/>
      <c r="C84" s="469"/>
      <c r="D84" s="470"/>
      <c r="E84" s="444">
        <f>SUM(E85)</f>
        <v>58540972306.7</v>
      </c>
      <c r="F84" s="444">
        <f>IF(E$100&gt;0,(E84/E$100)*100,0)</f>
        <v>29.68</v>
      </c>
      <c r="G84" s="444">
        <f>SUM(G85)</f>
        <v>51806183306.7</v>
      </c>
      <c r="H84" s="444">
        <f>IF(G$100&gt;0,(G84/G$100)*100,0)</f>
        <v>32.2</v>
      </c>
      <c r="I84" s="445">
        <f>E84-G84</f>
        <v>6734789000</v>
      </c>
      <c r="J84" s="446">
        <f>ABS(IF(G84=0,0,((I84/G84)*100)))</f>
        <v>13</v>
      </c>
      <c r="K84" s="447" t="s">
        <v>131</v>
      </c>
      <c r="L84" s="447" t="s">
        <v>211</v>
      </c>
      <c r="M84" s="471"/>
      <c r="N84" s="472"/>
      <c r="O84" s="399">
        <v>44100</v>
      </c>
    </row>
    <row r="85" spans="1:15" s="388" customFormat="1" ht="21" customHeight="1">
      <c r="A85" s="312"/>
      <c r="B85" s="347" t="s">
        <v>212</v>
      </c>
      <c r="C85" s="347"/>
      <c r="D85" s="473"/>
      <c r="E85" s="349">
        <v>58540972306.7</v>
      </c>
      <c r="F85" s="350">
        <f>IF(E$100&gt;0,(E85/E$100)*100,0)</f>
        <v>29.68</v>
      </c>
      <c r="G85" s="349">
        <v>51806183306.7</v>
      </c>
      <c r="H85" s="350">
        <f>IF(G$100&gt;0,(G85/G$100)*100,0)</f>
        <v>32.2</v>
      </c>
      <c r="I85" s="351">
        <f>E85-G85</f>
        <v>6734789000</v>
      </c>
      <c r="J85" s="352">
        <f>ABS(IF(G85=0,0,((I85/G85)*100)))</f>
        <v>13</v>
      </c>
      <c r="K85" s="318"/>
      <c r="L85" s="353" t="s">
        <v>134</v>
      </c>
      <c r="M85" s="354" t="s">
        <v>212</v>
      </c>
      <c r="N85" s="474"/>
      <c r="O85" s="356">
        <v>44110</v>
      </c>
    </row>
    <row r="86" spans="1:15" s="388" customFormat="1" ht="4.5" customHeight="1">
      <c r="A86" s="312"/>
      <c r="B86" s="358"/>
      <c r="C86" s="359"/>
      <c r="D86" s="454"/>
      <c r="E86" s="350"/>
      <c r="F86" s="350"/>
      <c r="G86" s="350"/>
      <c r="H86" s="350"/>
      <c r="I86" s="351"/>
      <c r="J86" s="360"/>
      <c r="K86" s="318"/>
      <c r="L86" s="361"/>
      <c r="M86" s="354"/>
      <c r="N86" s="376"/>
      <c r="O86" s="356"/>
    </row>
    <row r="87" spans="1:15" s="400" customFormat="1" ht="17.25" customHeight="1">
      <c r="A87" s="440" t="s">
        <v>213</v>
      </c>
      <c r="B87" s="441"/>
      <c r="C87" s="475"/>
      <c r="D87" s="443"/>
      <c r="E87" s="444">
        <f>SUM(E88:E89)</f>
        <v>458982428</v>
      </c>
      <c r="F87" s="444">
        <f>IF(E$100&gt;0,(E87/E$100)*100,0)</f>
        <v>0.23</v>
      </c>
      <c r="G87" s="444">
        <f>SUM(G88:G89)</f>
        <v>458982428</v>
      </c>
      <c r="H87" s="444">
        <f>IF(G$100&gt;0,(G87/G$100)*100,0)</f>
        <v>0.29</v>
      </c>
      <c r="I87" s="445">
        <f>E87-G87</f>
        <v>0</v>
      </c>
      <c r="J87" s="446">
        <f>ABS(IF(G87=0,0,((I87/G87)*100)))</f>
        <v>0</v>
      </c>
      <c r="K87" s="447" t="s">
        <v>147</v>
      </c>
      <c r="L87" s="447" t="s">
        <v>214</v>
      </c>
      <c r="M87" s="448"/>
      <c r="N87" s="449"/>
      <c r="O87" s="399">
        <v>44200</v>
      </c>
    </row>
    <row r="88" spans="1:15" s="388" customFormat="1" ht="21" customHeight="1">
      <c r="A88" s="312"/>
      <c r="B88" s="347" t="s">
        <v>215</v>
      </c>
      <c r="C88" s="347"/>
      <c r="D88" s="450"/>
      <c r="E88" s="349">
        <v>458982428</v>
      </c>
      <c r="F88" s="350">
        <f>IF(E$100&gt;0,(E88/E$100)*100,0)</f>
        <v>0.23</v>
      </c>
      <c r="G88" s="349">
        <v>458982428</v>
      </c>
      <c r="H88" s="350">
        <f>IF(G$100&gt;0,(G88/G$100)*100,0)</f>
        <v>0.29</v>
      </c>
      <c r="I88" s="351">
        <f>E88-G88</f>
        <v>0</v>
      </c>
      <c r="J88" s="352">
        <f>ABS(IF(G88=0,0,((I88/G88)*100)))</f>
        <v>0</v>
      </c>
      <c r="K88" s="318"/>
      <c r="L88" s="353" t="s">
        <v>134</v>
      </c>
      <c r="M88" s="354" t="s">
        <v>215</v>
      </c>
      <c r="N88" s="452"/>
      <c r="O88" s="356">
        <v>44210</v>
      </c>
    </row>
    <row r="89" spans="1:15" s="388" customFormat="1" ht="21" customHeight="1">
      <c r="A89" s="312"/>
      <c r="B89" s="347" t="s">
        <v>216</v>
      </c>
      <c r="C89" s="347"/>
      <c r="D89" s="450"/>
      <c r="E89" s="349"/>
      <c r="F89" s="350">
        <f>IF(E$100&gt;0,(E89/E$100)*100,0)</f>
        <v>0</v>
      </c>
      <c r="G89" s="349"/>
      <c r="H89" s="350">
        <f>IF(G$100&gt;0,(G89/G$100)*100,0)</f>
        <v>0</v>
      </c>
      <c r="I89" s="351">
        <f>E89-G89</f>
        <v>0</v>
      </c>
      <c r="J89" s="352">
        <f>ABS(IF(G89=0,0,((I89/G89)*100)))</f>
        <v>0</v>
      </c>
      <c r="K89" s="318"/>
      <c r="L89" s="353" t="s">
        <v>135</v>
      </c>
      <c r="M89" s="354" t="s">
        <v>216</v>
      </c>
      <c r="N89" s="452"/>
      <c r="O89" s="356">
        <v>44220</v>
      </c>
    </row>
    <row r="90" spans="1:15" s="388" customFormat="1" ht="4.5" customHeight="1">
      <c r="A90" s="312"/>
      <c r="B90" s="358"/>
      <c r="C90" s="359"/>
      <c r="D90" s="454"/>
      <c r="E90" s="350"/>
      <c r="F90" s="350"/>
      <c r="G90" s="350"/>
      <c r="H90" s="350"/>
      <c r="I90" s="351"/>
      <c r="J90" s="360"/>
      <c r="K90" s="318"/>
      <c r="L90" s="361"/>
      <c r="M90" s="354"/>
      <c r="N90" s="376"/>
      <c r="O90" s="356"/>
    </row>
    <row r="91" spans="1:15" s="400" customFormat="1" ht="17.25" customHeight="1">
      <c r="A91" s="440" t="s">
        <v>240</v>
      </c>
      <c r="B91" s="441"/>
      <c r="C91" s="442"/>
      <c r="D91" s="443"/>
      <c r="E91" s="444">
        <f>E92+E93</f>
        <v>1553783863.8</v>
      </c>
      <c r="F91" s="444">
        <f>IF(E$100&gt;0,(E91/E$100)*100,0)</f>
        <v>0.79</v>
      </c>
      <c r="G91" s="444">
        <f>G92+G93</f>
        <v>2945467439.8</v>
      </c>
      <c r="H91" s="444">
        <f>IF(G$100&gt;0,(G91/G$100)*100,0)</f>
        <v>1.83</v>
      </c>
      <c r="I91" s="445">
        <f>E91-G91</f>
        <v>-1391683576</v>
      </c>
      <c r="J91" s="339">
        <f>ABS(IF(G91=0,0,((I91/G91)*100)))</f>
        <v>47.25</v>
      </c>
      <c r="K91" s="447" t="s">
        <v>156</v>
      </c>
      <c r="L91" s="447" t="s">
        <v>241</v>
      </c>
      <c r="M91" s="448"/>
      <c r="N91" s="449"/>
      <c r="O91" s="399">
        <v>44300</v>
      </c>
    </row>
    <row r="92" spans="1:15" s="388" customFormat="1" ht="21" customHeight="1">
      <c r="A92" s="358"/>
      <c r="B92" s="347" t="s">
        <v>217</v>
      </c>
      <c r="C92" s="347"/>
      <c r="D92" s="450"/>
      <c r="E92" s="349">
        <v>1553783863.8</v>
      </c>
      <c r="F92" s="350">
        <f>IF(E$100&gt;0,(E92/E$100)*100,0)</f>
        <v>0.79</v>
      </c>
      <c r="G92" s="349">
        <v>2945467439.8</v>
      </c>
      <c r="H92" s="350">
        <f>IF(G$100&gt;0,(G92/G$100)*100,0)</f>
        <v>1.83</v>
      </c>
      <c r="I92" s="351">
        <f>E92-G92</f>
        <v>-1391683576</v>
      </c>
      <c r="J92" s="352">
        <f>ABS(IF(G92=0,0,((I92/G92)*100)))</f>
        <v>47.25</v>
      </c>
      <c r="K92" s="361"/>
      <c r="L92" s="353" t="s">
        <v>134</v>
      </c>
      <c r="M92" s="354" t="s">
        <v>217</v>
      </c>
      <c r="N92" s="452"/>
      <c r="O92" s="356">
        <v>44310</v>
      </c>
    </row>
    <row r="93" spans="1:15" s="388" customFormat="1" ht="21" customHeight="1">
      <c r="A93" s="358"/>
      <c r="B93" s="347" t="s">
        <v>242</v>
      </c>
      <c r="C93" s="347"/>
      <c r="D93" s="450"/>
      <c r="E93" s="349"/>
      <c r="F93" s="350">
        <f>IF(E$100&gt;0,(E93/E$100)*100,0)</f>
        <v>0</v>
      </c>
      <c r="G93" s="349"/>
      <c r="H93" s="350">
        <f>IF(G$100&gt;0,(G93/G$100)*100,0)</f>
        <v>0</v>
      </c>
      <c r="I93" s="351">
        <f>E93-G93</f>
        <v>0</v>
      </c>
      <c r="J93" s="352">
        <f>ABS(IF(G93=0,0,((I93/G93)*100)))</f>
        <v>0</v>
      </c>
      <c r="K93" s="361"/>
      <c r="L93" s="353" t="s">
        <v>135</v>
      </c>
      <c r="M93" s="354" t="s">
        <v>218</v>
      </c>
      <c r="N93" s="452"/>
      <c r="O93" s="356">
        <v>44320</v>
      </c>
    </row>
    <row r="94" spans="1:15" s="388" customFormat="1" ht="4.5" customHeight="1">
      <c r="A94" s="312"/>
      <c r="B94" s="358"/>
      <c r="C94" s="359"/>
      <c r="D94" s="454"/>
      <c r="E94" s="350"/>
      <c r="F94" s="350"/>
      <c r="G94" s="350"/>
      <c r="H94" s="350"/>
      <c r="I94" s="351"/>
      <c r="J94" s="360"/>
      <c r="K94" s="318"/>
      <c r="L94" s="361"/>
      <c r="M94" s="354"/>
      <c r="N94" s="376"/>
      <c r="O94" s="356"/>
    </row>
    <row r="95" spans="1:15" s="400" customFormat="1" ht="17.25" customHeight="1">
      <c r="A95" s="440" t="s">
        <v>243</v>
      </c>
      <c r="B95" s="476"/>
      <c r="C95" s="442"/>
      <c r="D95" s="443"/>
      <c r="E95" s="444">
        <f>SUM(E96:E99)</f>
        <v>11909530884</v>
      </c>
      <c r="F95" s="444">
        <f aca="true" t="shared" si="8" ref="F95:F100">IF(E$100&gt;0,(E95/E$100)*100,0)</f>
        <v>6.04</v>
      </c>
      <c r="G95" s="444">
        <f>SUM(G96:G99)</f>
        <v>11909530884</v>
      </c>
      <c r="H95" s="444">
        <f aca="true" t="shared" si="9" ref="H95:H100">IF(G$100&gt;0,(G95/G$100)*100,0)</f>
        <v>7.4</v>
      </c>
      <c r="I95" s="445">
        <f aca="true" t="shared" si="10" ref="I95:I100">E95-G95</f>
        <v>0</v>
      </c>
      <c r="J95" s="446">
        <f aca="true" t="shared" si="11" ref="J95:J100">ABS(IF(G95=0,0,((I95/G95)*100)))</f>
        <v>0</v>
      </c>
      <c r="K95" s="447"/>
      <c r="L95" s="447"/>
      <c r="M95" s="448"/>
      <c r="N95" s="449"/>
      <c r="O95" s="399"/>
    </row>
    <row r="96" spans="1:15" s="388" customFormat="1" ht="30" customHeight="1">
      <c r="A96" s="358"/>
      <c r="B96" s="387" t="s">
        <v>244</v>
      </c>
      <c r="C96" s="347"/>
      <c r="D96" s="450"/>
      <c r="E96" s="349"/>
      <c r="F96" s="350">
        <f t="shared" si="8"/>
        <v>0</v>
      </c>
      <c r="G96" s="349"/>
      <c r="H96" s="350">
        <f t="shared" si="9"/>
        <v>0</v>
      </c>
      <c r="I96" s="351">
        <f t="shared" si="10"/>
        <v>0</v>
      </c>
      <c r="J96" s="352">
        <f t="shared" si="11"/>
        <v>0</v>
      </c>
      <c r="K96" s="477"/>
      <c r="L96" s="478"/>
      <c r="M96" s="453"/>
      <c r="N96" s="452"/>
      <c r="O96" s="356"/>
    </row>
    <row r="97" spans="1:15" s="388" customFormat="1" ht="21" customHeight="1">
      <c r="A97" s="358"/>
      <c r="B97" s="347" t="s">
        <v>219</v>
      </c>
      <c r="C97" s="347"/>
      <c r="D97" s="450"/>
      <c r="E97" s="349"/>
      <c r="F97" s="350">
        <f t="shared" si="8"/>
        <v>0</v>
      </c>
      <c r="G97" s="349"/>
      <c r="H97" s="350">
        <f t="shared" si="9"/>
        <v>0</v>
      </c>
      <c r="I97" s="351">
        <f t="shared" si="10"/>
        <v>0</v>
      </c>
      <c r="J97" s="352">
        <f t="shared" si="11"/>
        <v>0</v>
      </c>
      <c r="K97" s="477"/>
      <c r="L97" s="478"/>
      <c r="M97" s="453"/>
      <c r="N97" s="452"/>
      <c r="O97" s="356"/>
    </row>
    <row r="98" spans="1:15" s="388" customFormat="1" ht="30" customHeight="1">
      <c r="A98" s="358"/>
      <c r="B98" s="347" t="s">
        <v>245</v>
      </c>
      <c r="C98" s="347"/>
      <c r="D98" s="450"/>
      <c r="E98" s="349"/>
      <c r="F98" s="350">
        <f t="shared" si="8"/>
        <v>0</v>
      </c>
      <c r="G98" s="349"/>
      <c r="H98" s="350">
        <f t="shared" si="9"/>
        <v>0</v>
      </c>
      <c r="I98" s="351">
        <f t="shared" si="10"/>
        <v>0</v>
      </c>
      <c r="J98" s="352">
        <f t="shared" si="11"/>
        <v>0</v>
      </c>
      <c r="K98" s="477"/>
      <c r="L98" s="478"/>
      <c r="M98" s="453"/>
      <c r="N98" s="452"/>
      <c r="O98" s="356"/>
    </row>
    <row r="99" spans="1:15" s="388" customFormat="1" ht="21" customHeight="1">
      <c r="A99" s="358"/>
      <c r="B99" s="347" t="s">
        <v>246</v>
      </c>
      <c r="C99" s="347"/>
      <c r="D99" s="450"/>
      <c r="E99" s="349">
        <v>11909530884</v>
      </c>
      <c r="F99" s="350">
        <f t="shared" si="8"/>
        <v>6.04</v>
      </c>
      <c r="G99" s="349">
        <v>11909530884</v>
      </c>
      <c r="H99" s="350">
        <f t="shared" si="9"/>
        <v>7.4</v>
      </c>
      <c r="I99" s="351">
        <f t="shared" si="10"/>
        <v>0</v>
      </c>
      <c r="J99" s="352">
        <f t="shared" si="11"/>
        <v>0</v>
      </c>
      <c r="K99" s="477"/>
      <c r="L99" s="478"/>
      <c r="M99" s="453"/>
      <c r="N99" s="452"/>
      <c r="O99" s="356"/>
    </row>
    <row r="100" spans="1:15" s="400" customFormat="1" ht="39" customHeight="1" thickBot="1">
      <c r="A100" s="479"/>
      <c r="B100" s="480" t="s">
        <v>247</v>
      </c>
      <c r="C100" s="481"/>
      <c r="D100" s="482"/>
      <c r="E100" s="483">
        <f>E63+E82</f>
        <v>197217025307.5</v>
      </c>
      <c r="F100" s="392">
        <f t="shared" si="8"/>
        <v>100</v>
      </c>
      <c r="G100" s="392">
        <f>G63+G82</f>
        <v>160910317442.5</v>
      </c>
      <c r="H100" s="392">
        <f t="shared" si="9"/>
        <v>100</v>
      </c>
      <c r="I100" s="393">
        <f t="shared" si="10"/>
        <v>36306707865</v>
      </c>
      <c r="J100" s="394">
        <f t="shared" si="11"/>
        <v>22.56</v>
      </c>
      <c r="K100" s="395"/>
      <c r="L100" s="396" t="s">
        <v>194</v>
      </c>
      <c r="M100" s="397"/>
      <c r="N100" s="398"/>
      <c r="O100" s="399">
        <v>45000</v>
      </c>
    </row>
    <row r="101" spans="1:15" s="490" customFormat="1" ht="24" customHeight="1">
      <c r="A101" s="484"/>
      <c r="B101" s="485"/>
      <c r="C101" s="486"/>
      <c r="D101" s="486"/>
      <c r="E101" s="487"/>
      <c r="F101" s="487"/>
      <c r="G101" s="488"/>
      <c r="H101" s="487"/>
      <c r="I101" s="489"/>
      <c r="K101" s="491"/>
      <c r="L101" s="492"/>
      <c r="M101" s="493"/>
      <c r="N101" s="493"/>
      <c r="O101" s="494"/>
    </row>
  </sheetData>
  <mergeCells count="54">
    <mergeCell ref="B34:C34"/>
    <mergeCell ref="B21:C21"/>
    <mergeCell ref="B24:C24"/>
    <mergeCell ref="B23:C23"/>
    <mergeCell ref="B22:C22"/>
    <mergeCell ref="B30:C30"/>
    <mergeCell ref="B33:C33"/>
    <mergeCell ref="B32:C32"/>
    <mergeCell ref="B31:C31"/>
    <mergeCell ref="B27:C27"/>
    <mergeCell ref="B28:C28"/>
    <mergeCell ref="B29:C29"/>
    <mergeCell ref="B12:C12"/>
    <mergeCell ref="B13:C13"/>
    <mergeCell ref="B16:C16"/>
    <mergeCell ref="B14:C14"/>
    <mergeCell ref="B15:C15"/>
    <mergeCell ref="B20:C20"/>
    <mergeCell ref="B11:C11"/>
    <mergeCell ref="A2:J2"/>
    <mergeCell ref="A5:C6"/>
    <mergeCell ref="A8:C8"/>
    <mergeCell ref="B35:C35"/>
    <mergeCell ref="B46:C46"/>
    <mergeCell ref="B49:C49"/>
    <mergeCell ref="B50:C50"/>
    <mergeCell ref="B39:C39"/>
    <mergeCell ref="B38:C38"/>
    <mergeCell ref="B40:C40"/>
    <mergeCell ref="B43:C43"/>
    <mergeCell ref="B51:C51"/>
    <mergeCell ref="B52:C52"/>
    <mergeCell ref="A54:C54"/>
    <mergeCell ref="A55:J55"/>
    <mergeCell ref="A60:C61"/>
    <mergeCell ref="I60:J60"/>
    <mergeCell ref="B66:C66"/>
    <mergeCell ref="B67:C67"/>
    <mergeCell ref="B68:C68"/>
    <mergeCell ref="B69:C69"/>
    <mergeCell ref="B72:C72"/>
    <mergeCell ref="B73:C73"/>
    <mergeCell ref="B76:C76"/>
    <mergeCell ref="B77:C77"/>
    <mergeCell ref="B80:C80"/>
    <mergeCell ref="B85:C85"/>
    <mergeCell ref="B88:C88"/>
    <mergeCell ref="B89:C89"/>
    <mergeCell ref="B92:C92"/>
    <mergeCell ref="B93:C93"/>
    <mergeCell ref="B96:C96"/>
    <mergeCell ref="B97:C97"/>
    <mergeCell ref="B98:C98"/>
    <mergeCell ref="B99:C99"/>
  </mergeCells>
  <dataValidations count="2">
    <dataValidation type="decimal" operator="lessThanOrEqual" allowBlank="1" showInputMessage="1" showErrorMessage="1" sqref="G93">
      <formula1>0</formula1>
    </dataValidation>
    <dataValidation type="decimal" operator="lessThanOrEqual" allowBlank="1" showErrorMessage="1" sqref="E93">
      <formula1>0</formula1>
    </dataValidation>
  </dataValidations>
  <printOptions horizontalCentered="1"/>
  <pageMargins left="0.5905511811023623" right="0.5905511811023623" top="0.4724409448818898" bottom="0.7874015748031497" header="0" footer="0"/>
  <pageSetup horizontalDpi="600" verticalDpi="600" orientation="portrait" paperSize="9" scale="88" r:id="rId1"/>
  <rowBreaks count="1" manualBreakCount="1">
    <brk id="5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j831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j831</dc:creator>
  <cp:keywords/>
  <dc:description/>
  <cp:lastModifiedBy> j831</cp:lastModifiedBy>
  <dcterms:created xsi:type="dcterms:W3CDTF">2009-05-04T03:20:50Z</dcterms:created>
  <dcterms:modified xsi:type="dcterms:W3CDTF">2009-05-04T03:21:04Z</dcterms:modified>
  <cp:category/>
  <cp:version/>
  <cp:contentType/>
  <cp:contentStatus/>
</cp:coreProperties>
</file>