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<sst xmlns="http://schemas.openxmlformats.org/spreadsheetml/2006/main" count="70" uniqueCount="68">
  <si>
    <t>離島建設基金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</si>
  <si>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</si>
  <si>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</si>
  <si>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</si>
  <si>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</si>
  <si>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</si>
  <si>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</si>
  <si>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</si>
  <si>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</si>
  <si>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</si>
  <si>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</si>
  <si>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</si>
  <si>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</si>
  <si>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</si>
  <si>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</si>
  <si>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</si>
  <si>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</si>
  <si>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</si>
  <si>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</si>
  <si>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</si>
  <si>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</si>
  <si>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</si>
  <si>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</si>
  <si>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</si>
  <si>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投資離島地區開發建設計畫</t>
  </si>
  <si>
    <t>辦理離島地區開發建設貸款業務計畫(相關業務經費)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</si>
  <si>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</si>
  <si>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</si>
  <si>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</si>
  <si>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</si>
  <si>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</si>
  <si>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</si>
  <si>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離島建設基金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</si>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</sst>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E1"/>
    </sheetView>
  </sheetViews>
  <sheetFormatPr defaultColWidth="9.00390625" defaultRowHeight="16.5"/>
  <cols>
    <col min="1" max="1" width="29.7539062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72" t="s">
        <v>0</v>
      </c>
      <c r="B1" s="73"/>
      <c r="C1" s="73"/>
      <c r="D1" s="73"/>
      <c r="E1" s="73"/>
    </row>
    <row r="2" spans="1:5" s="2" customFormat="1" ht="27.75" customHeight="1">
      <c r="A2" s="74" t="s">
        <v>1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5" t="s">
        <v>4</v>
      </c>
      <c r="B5" s="67" t="s">
        <v>5</v>
      </c>
      <c r="C5" s="67" t="s">
        <v>6</v>
      </c>
      <c r="D5" s="67" t="s">
        <v>7</v>
      </c>
      <c r="E5" s="68"/>
    </row>
    <row r="6" spans="1:5" s="1" customFormat="1" ht="16.5">
      <c r="A6" s="76"/>
      <c r="B6" s="77"/>
      <c r="C6" s="77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814765795</v>
      </c>
      <c r="C7" s="8">
        <f>SUM(C8:C14)</f>
        <v>821158000</v>
      </c>
      <c r="D7" s="9">
        <f aca="true" t="shared" si="0" ref="D7:D47">B7-C7</f>
        <v>-6392205</v>
      </c>
      <c r="E7" s="10">
        <f aca="true" t="shared" si="1" ref="E7:E47">IF(C7=0,0,(D7/C7)*100)</f>
        <v>-0.78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13240866</v>
      </c>
      <c r="C12" s="13">
        <v>21158000</v>
      </c>
      <c r="D12" s="14">
        <f t="shared" si="0"/>
        <v>-7917134</v>
      </c>
      <c r="E12" s="15">
        <f t="shared" si="1"/>
        <v>-37.42</v>
      </c>
    </row>
    <row r="13" spans="1:5" s="16" customFormat="1" ht="13.5" customHeight="1">
      <c r="A13" s="12" t="s">
        <v>16</v>
      </c>
      <c r="B13" s="13">
        <v>800000000</v>
      </c>
      <c r="C13" s="13">
        <v>800000000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1524929</v>
      </c>
      <c r="C14" s="13">
        <v>0</v>
      </c>
      <c r="D14" s="14">
        <f t="shared" si="0"/>
        <v>1524929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367887723</v>
      </c>
      <c r="C15" s="8">
        <f>SUM(C16:C45)</f>
        <v>697691000</v>
      </c>
      <c r="D15" s="9">
        <f t="shared" si="0"/>
        <v>-329803277</v>
      </c>
      <c r="E15" s="10">
        <f t="shared" si="1"/>
        <v>-47.27</v>
      </c>
    </row>
    <row r="16" spans="1:5" s="16" customFormat="1" ht="27" customHeight="1">
      <c r="A16" s="18" t="s">
        <v>19</v>
      </c>
      <c r="B16" s="13">
        <v>56418160</v>
      </c>
      <c r="C16" s="13">
        <v>172143000</v>
      </c>
      <c r="D16" s="14">
        <f t="shared" si="0"/>
        <v>-115724840</v>
      </c>
      <c r="E16" s="15">
        <f t="shared" si="1"/>
        <v>-67.23</v>
      </c>
    </row>
    <row r="17" spans="1:5" s="16" customFormat="1" ht="27" customHeight="1">
      <c r="A17" s="18" t="s">
        <v>20</v>
      </c>
      <c r="B17" s="13">
        <v>103106979</v>
      </c>
      <c r="C17" s="13">
        <v>90904000</v>
      </c>
      <c r="D17" s="14">
        <f t="shared" si="0"/>
        <v>12202979</v>
      </c>
      <c r="E17" s="15">
        <f t="shared" si="1"/>
        <v>13.42</v>
      </c>
    </row>
    <row r="18" spans="1:5" s="16" customFormat="1" ht="27" customHeight="1">
      <c r="A18" s="19" t="s">
        <v>21</v>
      </c>
      <c r="B18" s="13">
        <v>86438108</v>
      </c>
      <c r="C18" s="13">
        <v>136870000</v>
      </c>
      <c r="D18" s="14">
        <f t="shared" si="0"/>
        <v>-50431892</v>
      </c>
      <c r="E18" s="15">
        <f t="shared" si="1"/>
        <v>-36.85</v>
      </c>
    </row>
    <row r="19" spans="1:5" s="16" customFormat="1" ht="27" customHeight="1">
      <c r="A19" s="18" t="s">
        <v>22</v>
      </c>
      <c r="B19" s="13">
        <v>64229345</v>
      </c>
      <c r="C19" s="13">
        <v>68444000</v>
      </c>
      <c r="D19" s="14">
        <f t="shared" si="0"/>
        <v>-4214655</v>
      </c>
      <c r="E19" s="15">
        <f t="shared" si="1"/>
        <v>-6.16</v>
      </c>
    </row>
    <row r="20" spans="1:5" s="16" customFormat="1" ht="27" customHeight="1">
      <c r="A20" s="18" t="s">
        <v>23</v>
      </c>
      <c r="B20" s="13">
        <v>54376200</v>
      </c>
      <c r="C20" s="13">
        <v>81155000</v>
      </c>
      <c r="D20" s="14">
        <f t="shared" si="0"/>
        <v>-26778800</v>
      </c>
      <c r="E20" s="15">
        <f t="shared" si="1"/>
        <v>-33</v>
      </c>
    </row>
    <row r="21" spans="1:5" s="16" customFormat="1" ht="13.5" customHeight="1">
      <c r="A21" s="18" t="s">
        <v>24</v>
      </c>
      <c r="B21" s="13">
        <v>0</v>
      </c>
      <c r="C21" s="13">
        <v>142500000</v>
      </c>
      <c r="D21" s="14">
        <f t="shared" si="0"/>
        <v>-142500000</v>
      </c>
      <c r="E21" s="15">
        <f t="shared" si="1"/>
        <v>-100</v>
      </c>
    </row>
    <row r="22" spans="1:5" s="16" customFormat="1" ht="27" customHeight="1">
      <c r="A22" s="18" t="s">
        <v>25</v>
      </c>
      <c r="B22" s="13">
        <v>0</v>
      </c>
      <c r="C22" s="13">
        <v>300000</v>
      </c>
      <c r="D22" s="14">
        <f t="shared" si="0"/>
        <v>-300000</v>
      </c>
      <c r="E22" s="15">
        <f t="shared" si="1"/>
        <v>-100</v>
      </c>
    </row>
    <row r="23" spans="1:5" s="16" customFormat="1" ht="13.5" customHeight="1">
      <c r="A23" s="18" t="s">
        <v>26</v>
      </c>
      <c r="B23" s="13">
        <v>3318931</v>
      </c>
      <c r="C23" s="13">
        <v>5375000</v>
      </c>
      <c r="D23" s="14">
        <f t="shared" si="0"/>
        <v>-2056069</v>
      </c>
      <c r="E23" s="15">
        <f t="shared" si="1"/>
        <v>-38.25</v>
      </c>
    </row>
    <row r="24" spans="1:5" s="16" customFormat="1" ht="13.5" customHeight="1">
      <c r="A24" s="18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18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9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9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9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4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4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4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4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4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4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4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4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27</v>
      </c>
      <c r="B47" s="8">
        <f>B7-B15</f>
        <v>446878072</v>
      </c>
      <c r="C47" s="8">
        <f>C7-C15</f>
        <v>123467000</v>
      </c>
      <c r="D47" s="9">
        <f t="shared" si="0"/>
        <v>323411072</v>
      </c>
      <c r="E47" s="10">
        <f t="shared" si="1"/>
        <v>261.94</v>
      </c>
    </row>
    <row r="48" spans="1:5" s="11" customFormat="1" ht="19.5" customHeight="1">
      <c r="A48" s="17" t="s">
        <v>28</v>
      </c>
      <c r="B48" s="22">
        <v>8640521026</v>
      </c>
      <c r="C48" s="22">
        <v>7774256000</v>
      </c>
      <c r="D48" s="9"/>
      <c r="E48" s="10"/>
    </row>
    <row r="49" spans="1:5" s="11" customFormat="1" ht="19.5" customHeight="1" thickBot="1">
      <c r="A49" s="23" t="s">
        <v>29</v>
      </c>
      <c r="B49" s="24">
        <f>B47+B48</f>
        <v>9087399098</v>
      </c>
      <c r="C49" s="24">
        <f>C47+C48</f>
        <v>7897723000</v>
      </c>
      <c r="D49" s="25"/>
      <c r="E49" s="27"/>
    </row>
    <row r="50" spans="1:5" ht="46.5" customHeight="1">
      <c r="A50" s="69" t="s">
        <v>30</v>
      </c>
      <c r="B50" s="70"/>
      <c r="C50" s="70"/>
      <c r="D50" s="70"/>
      <c r="E50" s="70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2" sqref="A2:F2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32</v>
      </c>
      <c r="B1" s="79"/>
      <c r="C1" s="79"/>
      <c r="D1" s="79"/>
      <c r="E1" s="79"/>
      <c r="F1" s="79"/>
    </row>
    <row r="2" spans="1:6" ht="27.75" customHeight="1">
      <c r="A2" s="80" t="s">
        <v>33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34</v>
      </c>
      <c r="C4" s="30"/>
      <c r="D4" s="30"/>
      <c r="F4" s="31" t="s">
        <v>35</v>
      </c>
    </row>
    <row r="5" spans="1:6" s="36" customFormat="1" ht="33.75" customHeight="1">
      <c r="A5" s="32" t="s">
        <v>36</v>
      </c>
      <c r="B5" s="33" t="s">
        <v>37</v>
      </c>
      <c r="C5" s="34" t="s">
        <v>31</v>
      </c>
      <c r="D5" s="33" t="s">
        <v>38</v>
      </c>
      <c r="E5" s="33" t="s">
        <v>39</v>
      </c>
      <c r="F5" s="35" t="s">
        <v>31</v>
      </c>
    </row>
    <row r="6" spans="1:6" s="42" customFormat="1" ht="26.25" customHeight="1">
      <c r="A6" s="37" t="s">
        <v>40</v>
      </c>
      <c r="B6" s="38">
        <f>SUM(B7,B14,B19)</f>
        <v>9092447598</v>
      </c>
      <c r="C6" s="39">
        <f aca="true" t="shared" si="0" ref="C6:C21">ROUND(IF(B$6&gt;0,(B6/B$6)*100,0),2)</f>
        <v>100</v>
      </c>
      <c r="D6" s="40" t="s">
        <v>41</v>
      </c>
      <c r="E6" s="38">
        <f>SUM(E7,E11)</f>
        <v>5048500</v>
      </c>
      <c r="F6" s="41">
        <f aca="true" t="shared" si="1" ref="F6:F16">ROUND(IF(E$35&gt;0,(E6/E$35)*100,0),2)</f>
        <v>0.06</v>
      </c>
    </row>
    <row r="7" spans="1:6" s="42" customFormat="1" ht="24.75" customHeight="1">
      <c r="A7" s="43" t="s">
        <v>42</v>
      </c>
      <c r="B7" s="38">
        <f>SUM(B8:B13)</f>
        <v>9092447598</v>
      </c>
      <c r="C7" s="44">
        <f t="shared" si="0"/>
        <v>100</v>
      </c>
      <c r="D7" s="45" t="s">
        <v>43</v>
      </c>
      <c r="E7" s="38">
        <f>SUM(E8:E10)</f>
        <v>5048500</v>
      </c>
      <c r="F7" s="46">
        <f t="shared" si="1"/>
        <v>0.06</v>
      </c>
    </row>
    <row r="8" spans="1:6" s="52" customFormat="1" ht="24.75" customHeight="1">
      <c r="A8" s="47" t="s">
        <v>44</v>
      </c>
      <c r="B8" s="48">
        <v>8860141036</v>
      </c>
      <c r="C8" s="49">
        <f t="shared" si="0"/>
        <v>97.45</v>
      </c>
      <c r="D8" s="50" t="s">
        <v>45</v>
      </c>
      <c r="E8" s="48"/>
      <c r="F8" s="51">
        <f t="shared" si="1"/>
        <v>0</v>
      </c>
    </row>
    <row r="9" spans="1:6" s="52" customFormat="1" ht="24.75" customHeight="1">
      <c r="A9" s="47" t="s">
        <v>46</v>
      </c>
      <c r="B9" s="48"/>
      <c r="C9" s="49">
        <f t="shared" si="0"/>
        <v>0</v>
      </c>
      <c r="D9" s="50" t="s">
        <v>47</v>
      </c>
      <c r="E9" s="48">
        <v>5048500</v>
      </c>
      <c r="F9" s="51">
        <f t="shared" si="1"/>
        <v>0.06</v>
      </c>
    </row>
    <row r="10" spans="1:6" s="52" customFormat="1" ht="24.75" customHeight="1">
      <c r="A10" s="47" t="s">
        <v>48</v>
      </c>
      <c r="B10" s="48">
        <v>10749843</v>
      </c>
      <c r="C10" s="49">
        <f t="shared" si="0"/>
        <v>0.12</v>
      </c>
      <c r="D10" s="50" t="s">
        <v>49</v>
      </c>
      <c r="E10" s="48"/>
      <c r="F10" s="51">
        <f t="shared" si="1"/>
        <v>0</v>
      </c>
    </row>
    <row r="11" spans="1:6" s="52" customFormat="1" ht="24.75" customHeight="1">
      <c r="A11" s="47" t="s">
        <v>50</v>
      </c>
      <c r="B11" s="48"/>
      <c r="C11" s="49">
        <f t="shared" si="0"/>
        <v>0</v>
      </c>
      <c r="D11" s="45" t="s">
        <v>51</v>
      </c>
      <c r="E11" s="38">
        <f>SUM(E12)</f>
        <v>0</v>
      </c>
      <c r="F11" s="46">
        <f t="shared" si="1"/>
        <v>0</v>
      </c>
    </row>
    <row r="12" spans="1:6" s="52" customFormat="1" ht="24.75" customHeight="1">
      <c r="A12" s="47" t="s">
        <v>52</v>
      </c>
      <c r="B12" s="48">
        <v>221556719</v>
      </c>
      <c r="C12" s="49">
        <f t="shared" si="0"/>
        <v>2.44</v>
      </c>
      <c r="D12" s="50" t="s">
        <v>53</v>
      </c>
      <c r="E12" s="48"/>
      <c r="F12" s="51">
        <f t="shared" si="1"/>
        <v>0</v>
      </c>
    </row>
    <row r="13" spans="1:6" s="52" customFormat="1" ht="24.75" customHeight="1">
      <c r="A13" s="47" t="s">
        <v>54</v>
      </c>
      <c r="B13" s="48"/>
      <c r="C13" s="49">
        <f t="shared" si="0"/>
        <v>0</v>
      </c>
      <c r="D13" s="54" t="s">
        <v>55</v>
      </c>
      <c r="E13" s="38">
        <f>SUM(E14)</f>
        <v>9087399098</v>
      </c>
      <c r="F13" s="46">
        <f t="shared" si="1"/>
        <v>99.94</v>
      </c>
    </row>
    <row r="14" spans="1:6" s="52" customFormat="1" ht="30.75" customHeight="1">
      <c r="A14" s="55" t="s">
        <v>56</v>
      </c>
      <c r="B14" s="38">
        <f>SUM(B15:B18)</f>
        <v>0</v>
      </c>
      <c r="C14" s="44">
        <f t="shared" si="0"/>
        <v>0</v>
      </c>
      <c r="D14" s="45" t="s">
        <v>57</v>
      </c>
      <c r="E14" s="38">
        <f>SUM(E15:E16)</f>
        <v>9087399098</v>
      </c>
      <c r="F14" s="46">
        <f t="shared" si="1"/>
        <v>99.94</v>
      </c>
    </row>
    <row r="15" spans="1:6" s="52" customFormat="1" ht="24.75" customHeight="1">
      <c r="A15" s="47" t="s">
        <v>58</v>
      </c>
      <c r="B15" s="48"/>
      <c r="C15" s="49">
        <f t="shared" si="0"/>
        <v>0</v>
      </c>
      <c r="D15" s="50" t="s">
        <v>59</v>
      </c>
      <c r="E15" s="48">
        <v>9087399098</v>
      </c>
      <c r="F15" s="51">
        <f t="shared" si="1"/>
        <v>99.94</v>
      </c>
    </row>
    <row r="16" spans="1:6" s="52" customFormat="1" ht="24.75" customHeight="1">
      <c r="A16" s="47" t="s">
        <v>60</v>
      </c>
      <c r="B16" s="48"/>
      <c r="C16" s="49">
        <f t="shared" si="0"/>
        <v>0</v>
      </c>
      <c r="D16" s="50" t="s">
        <v>61</v>
      </c>
      <c r="E16" s="48"/>
      <c r="F16" s="51">
        <f t="shared" si="1"/>
        <v>0</v>
      </c>
    </row>
    <row r="17" spans="1:6" s="52" customFormat="1" ht="24.75" customHeight="1">
      <c r="A17" s="47" t="s">
        <v>62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63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64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65</v>
      </c>
      <c r="B20" s="48"/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66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67</v>
      </c>
      <c r="B35" s="63">
        <f>B6</f>
        <v>9092447598</v>
      </c>
      <c r="C35" s="63">
        <f>IF(B$6&gt;0,(B35/B$6)*100,0)</f>
        <v>100</v>
      </c>
      <c r="D35" s="64" t="s">
        <v>67</v>
      </c>
      <c r="E35" s="65">
        <f>E6+E13</f>
        <v>9092447598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2009-08-28T02:43:56Z</dcterms:created>
  <dcterms:modified xsi:type="dcterms:W3CDTF">2009-08-31T08:59:43Z</dcterms:modified>
  <cp:category/>
  <cp:version/>
  <cp:contentType/>
  <cp:contentStatus/>
</cp:coreProperties>
</file>