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1"/>
  </bookViews>
  <sheets>
    <sheet name="收支餘絀表" sheetId="1" r:id="rId1"/>
    <sheet name="平衡表" sheetId="2" r:id="rId2"/>
    <sheet name="空白" sheetId="3" r:id="rId3"/>
  </sheets>
  <externalReferences>
    <externalReference r:id="rId6"/>
    <externalReference r:id="rId7"/>
    <externalReference r:id="rId8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<sst xmlns="http://schemas.openxmlformats.org/spreadsheetml/2006/main" count="124" uniqueCount="117">
  <si>
    <t>單位：新臺幣元</t>
  </si>
  <si>
    <t>％</t>
  </si>
  <si>
    <t>業務成本與費用</t>
  </si>
  <si>
    <t>業務外費用</t>
  </si>
  <si>
    <t>營建建設基金</t>
  </si>
  <si>
    <t>收支餘絀結算表</t>
  </si>
  <si>
    <r>
      <t>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</si>
  <si>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科             目</t>
  </si>
  <si>
    <r>
      <t>實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數</t>
    </r>
  </si>
  <si>
    <t>分 配 預 算 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</si>
  <si>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</si>
  <si>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</si>
  <si>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</si>
  <si>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</si>
  <si>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</si>
  <si>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</si>
  <si>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</si>
  <si>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</si>
  <si>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</si>
  <si>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</si>
  <si>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</si>
  <si>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</si>
  <si>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</si>
  <si>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</si>
  <si>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</si>
  <si>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</si>
  <si>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</si>
  <si>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</si>
  <si>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</si>
  <si>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</si>
  <si>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</si>
  <si>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</si>
  <si>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</si>
  <si>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</si>
  <si>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r>
      <t>業務賸餘（短絀－</t>
    </r>
    <r>
      <rPr>
        <b/>
        <sz val="10"/>
        <rFont val="新細明體"/>
        <family val="1"/>
      </rPr>
      <t>）</t>
    </r>
  </si>
  <si>
    <t>業務外收入</t>
  </si>
  <si>
    <t>財務收入</t>
  </si>
  <si>
    <t>其他業務外收入</t>
  </si>
  <si>
    <t>財務費用</t>
  </si>
  <si>
    <t>其他業務外費用</t>
  </si>
  <si>
    <r>
      <t>業務外賸餘（短絀－</t>
    </r>
    <r>
      <rPr>
        <b/>
        <sz val="10"/>
        <rFont val="新細明體"/>
        <family val="1"/>
      </rPr>
      <t>）</t>
    </r>
  </si>
  <si>
    <r>
      <t>非常賸餘（短絀－</t>
    </r>
    <r>
      <rPr>
        <b/>
        <sz val="10"/>
        <rFont val="新細明體"/>
        <family val="1"/>
      </rPr>
      <t>）</t>
    </r>
  </si>
  <si>
    <t>會計原則變動累積影響數</t>
  </si>
  <si>
    <r>
      <t>本期賸餘（短絀－</t>
    </r>
    <r>
      <rPr>
        <b/>
        <sz val="10"/>
        <rFont val="新細明體"/>
        <family val="1"/>
      </rPr>
      <t>）</t>
    </r>
  </si>
  <si>
    <t>科　　　　目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</si>
  <si>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</si>
  <si>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</si>
  <si>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金　　　額</t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</si>
  <si>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</si>
  <si>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</si>
  <si>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</si>
  <si>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</si>
  <si>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</si>
  <si>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</si>
  <si>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</si>
  <si>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</si>
  <si>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</si>
  <si>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</si>
  <si>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</si>
  <si>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</si>
  <si>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</si>
  <si>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</si>
  <si>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</si>
  <si>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</si>
  <si>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</si>
  <si>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</si>
  <si>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</si>
  <si>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</si>
  <si>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</si>
  <si>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</si>
  <si>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</si>
  <si>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</si>
  <si>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</si>
  <si>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</si>
  <si>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</si>
  <si>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</si>
  <si>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</si>
  <si>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</si>
  <si>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</si>
  <si>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</si>
  <si>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</si>
  <si>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</si>
  <si>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</si>
  <si>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</si>
  <si>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</si>
  <si>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</si>
  <si>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</si>
  <si>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</si>
  <si>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</si>
  <si>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</si>
  <si>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</si>
  <si>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</si>
  <si>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</si>
  <si>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</si>
  <si>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</si>
  <si>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</si>
  <si>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</si>
  <si>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－</t>
    </r>
    <r>
      <rPr>
        <b/>
        <sz val="10"/>
        <rFont val="Times New Roman"/>
        <family val="1"/>
      </rPr>
      <t>)</t>
    </r>
  </si>
  <si>
    <t>無    形    資    產</t>
  </si>
  <si>
    <t>累積賸餘</t>
  </si>
  <si>
    <t>無形資產</t>
  </si>
  <si>
    <r>
      <t>累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積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短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絀</t>
    </r>
    <r>
      <rPr>
        <sz val="10"/>
        <rFont val="Times New Roman"/>
        <family val="1"/>
      </rPr>
      <t xml:space="preserve">  (</t>
    </r>
    <r>
      <rPr>
        <sz val="10"/>
        <rFont val="新細明體"/>
        <family val="1"/>
      </rPr>
      <t>－</t>
    </r>
    <r>
      <rPr>
        <sz val="10"/>
        <rFont val="Times New Roman"/>
        <family val="1"/>
      </rPr>
      <t>)</t>
    </r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</si>
  <si>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</si>
  <si>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</si>
  <si>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</si>
  <si>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</si>
  <si>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</si>
  <si>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</si>
  <si>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</si>
  <si>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</si>
  <si>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</si>
  <si>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</si>
  <si>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</si>
  <si>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</si>
  <si>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</si>
  <si>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</si>
  <si>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81,558,529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</si>
</sst>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  &quot;_);_(@_)"/>
    <numFmt numFmtId="180" formatCode="_(* #,##0.00_);_(&quot;–&quot;* #,##0.00_);_(* &quot;…&quot;_);_(@_)"/>
    <numFmt numFmtId="181" formatCode="#,##0;\(\-\)#,##0"/>
    <numFmt numFmtId="182" formatCode="_(* #,##0.00_);_(* \(#,##0.00\);_(* &quot;…&quot;??_);_(@_)"/>
    <numFmt numFmtId="183" formatCode="_(* #,##0.00_);_(\-* #,##0.00_);_(* &quot;…&quot;_);_(@_)"/>
    <numFmt numFmtId="184" formatCode="_(\+* #,##0.00_);_(\-* #,##0.00_);_(* &quot;…&quot;_);_(@_)"/>
    <numFmt numFmtId="185" formatCode="General_)"/>
    <numFmt numFmtId="186" formatCode="_(* #,##0.00_);_(* #,##0.00_);_(* &quot;…&quot;_);_(@_)"/>
    <numFmt numFmtId="187" formatCode="m&quot;月&quot;d&quot;日&quot;"/>
    <numFmt numFmtId="188" formatCode="_(&quot; +&quot;* #,##0.00_);_(&quot;–&quot;* #,##0.00_);_(* &quot;…&quot;_);_(@_)"/>
    <numFmt numFmtId="189" formatCode="0."/>
    <numFmt numFmtId="190" formatCode="_(* #,##0.0_);_(* \(#,##0.0\);_(* &quot;-&quot;??_);_(@_)"/>
    <numFmt numFmtId="191" formatCode="_(* #,##0_);_(* \(#,##0\);_(* &quot;-&quot;??_);_(@_)"/>
    <numFmt numFmtId="192" formatCode="0_ ;[Red]\-0\ "/>
    <numFmt numFmtId="193" formatCode="#,##0_ ;[Red]\-#,##0\ "/>
    <numFmt numFmtId="194" formatCode="_(&quot; +&quot;* #,##0.00_);_(&quot; –&quot;* #,##0.00_);_(* &quot;…&quot;_);_(@_)"/>
    <numFmt numFmtId="195" formatCode="_(* #,##0.00_);_(&quot;－&quot;* #,##0.00_);_(* &quot;…&quot;_);_(@_)"/>
    <numFmt numFmtId="196" formatCode="_(&quot; +&quot;* #,##0.00_);_(&quot;－&quot;* #,##0.00_);_(* &quot;…&quot;_);_(@_)"/>
    <numFmt numFmtId="197" formatCode="_(&quot;*&quot;\ #,##0.00_);_(&quot;*&quot;\ \(#,##0.00\);_(&quot;$&quot;* &quot; &quot;_);_(@_)"/>
    <numFmt numFmtId="198" formatCode="_(&quot;*&quot;\ #,##0_);_(&quot;*&quot;\ \(#,##0\);_(&quot;$&quot;* &quot; &quot;_);_(@_)"/>
    <numFmt numFmtId="199" formatCode="0.00_)"/>
    <numFmt numFmtId="200" formatCode="#,##0.00_ "/>
    <numFmt numFmtId="201" formatCode="0.0000"/>
    <numFmt numFmtId="202" formatCode="#,##0.0000"/>
    <numFmt numFmtId="203" formatCode="#,##0_ "/>
    <numFmt numFmtId="204" formatCode="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DBNum1][$-404]e&quot;年&quot;m&quot;月&quot;d&quot;日&quot;"/>
    <numFmt numFmtId="209" formatCode="#,###_ "/>
    <numFmt numFmtId="210" formatCode="#,##0.00_ ;[Red]\-#,##0.00\ "/>
    <numFmt numFmtId="211" formatCode="0;[Red]0"/>
    <numFmt numFmtId="212" formatCode="_(* #,##0.00_);_(&quot;–&quot;* #,##0.00_);_(* &quot;&quot;_);_(@_)"/>
    <numFmt numFmtId="213" formatCode="_(&quot; +&quot;* #,##0.00_);_(&quot; –&quot;* #,##0.00_);_(* &quot;&quot;_);_(@_)"/>
    <numFmt numFmtId="214" formatCode="_(* #,##0.00_);_(* #,##0.00_);_(* &quot;&quot;_);_(@_)"/>
    <numFmt numFmtId="215" formatCode="_-* #,##0.00_-;\-* #,##0.00_-;_-* &quot;…&quot;_-;_-@_-"/>
    <numFmt numFmtId="216" formatCode="_-\ #,##0_-;\-\ #,##0_-;_ &quot;&quot;_-"/>
    <numFmt numFmtId="217" formatCode="_-\ #,##0.00_-;\-\ #,##0.00_-;_ &quot;&quot;_-"/>
    <numFmt numFmtId="218" formatCode="_(* #,##0.0_);_(* \(#,##0.0\);_(* &quot;-&quot;_);_(@_)"/>
    <numFmt numFmtId="219" formatCode="_(* #,##0.00_);_(* \(#,##0.00\);_(* &quot;-&quot;_);_(@_)"/>
    <numFmt numFmtId="220" formatCode="_(* #,##0.000_);_(* \(#,##0.000\);_(* &quot;-&quot;_);_(@_)"/>
    <numFmt numFmtId="221" formatCode="_(* #,##0.0000_);_(* \(#,##0.0000\);_(* &quot;-&quot;_);_(@_)"/>
    <numFmt numFmtId="222" formatCode="0_)"/>
    <numFmt numFmtId="223" formatCode="0.00_ "/>
    <numFmt numFmtId="224" formatCode="_-\ #,##0_-;\-\ #,##0_-;_-\ &quot;-&quot;_-"/>
    <numFmt numFmtId="225" formatCode="_-\ #,##0\-;\-\ #,##0\-;_-\ &quot;-&quot;\-"/>
    <numFmt numFmtId="226" formatCode="\-\ #,##0_-;\-\ #,##0_-;\-\ &quot;-&quot;_-"/>
    <numFmt numFmtId="227" formatCode="_-\ #,##0.0_-;\-\ #,##0.0_-;_ &quot;&quot;_-"/>
    <numFmt numFmtId="228" formatCode="_(* #,##0.00_);_(\-* #,##0.00_);_(* &quot;&quot;_);_(@_)"/>
  </numFmts>
  <fonts count="25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20"/>
      <color indexed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sz val="10"/>
      <color indexed="12"/>
      <name val="Times New Roman"/>
      <family val="1"/>
    </font>
    <font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5" fontId="3" fillId="2" borderId="1" applyNumberFormat="0" applyFont="0" applyFill="0" applyBorder="0">
      <alignment horizontal="center" vertical="center"/>
      <protection/>
    </xf>
    <xf numFmtId="199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4" fillId="0" borderId="1" xfId="19" applyFont="1" applyBorder="1" applyAlignment="1" applyProtection="1">
      <alignment horizontal="center" vertical="center"/>
      <protection/>
    </xf>
    <xf numFmtId="0" fontId="14" fillId="0" borderId="2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>
      <alignment vertical="center"/>
      <protection/>
    </xf>
    <xf numFmtId="176" fontId="17" fillId="0" borderId="4" xfId="19" applyNumberFormat="1" applyFont="1" applyBorder="1" applyAlignment="1" applyProtection="1">
      <alignment vertical="center"/>
      <protection/>
    </xf>
    <xf numFmtId="177" fontId="17" fillId="0" borderId="4" xfId="19" applyNumberFormat="1" applyFont="1" applyBorder="1" applyAlignment="1" applyProtection="1">
      <alignment vertical="center"/>
      <protection/>
    </xf>
    <xf numFmtId="178" fontId="17" fillId="0" borderId="0" xfId="19" applyNumberFormat="1" applyFont="1" applyBorder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/>
      <protection/>
    </xf>
    <xf numFmtId="176" fontId="19" fillId="0" borderId="4" xfId="19" applyNumberFormat="1" applyFont="1" applyBorder="1" applyAlignment="1" applyProtection="1">
      <alignment vertical="center"/>
      <protection locked="0"/>
    </xf>
    <xf numFmtId="177" fontId="19" fillId="0" borderId="4" xfId="19" applyNumberFormat="1" applyFont="1" applyBorder="1" applyAlignment="1" applyProtection="1">
      <alignment vertical="center"/>
      <protection/>
    </xf>
    <xf numFmtId="178" fontId="19" fillId="0" borderId="0" xfId="19" applyNumberFormat="1" applyFont="1" applyBorder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6" fillId="0" borderId="4" xfId="19" applyFont="1" applyBorder="1" applyAlignment="1" applyProtection="1">
      <alignment vertical="center"/>
      <protection/>
    </xf>
    <xf numFmtId="176" fontId="17" fillId="0" borderId="4" xfId="19" applyNumberFormat="1" applyFont="1" applyBorder="1" applyAlignment="1" applyProtection="1">
      <alignment vertical="center"/>
      <protection locked="0"/>
    </xf>
    <xf numFmtId="0" fontId="16" fillId="0" borderId="4" xfId="19" applyFont="1" applyBorder="1" applyAlignment="1" applyProtection="1">
      <alignment vertical="center" wrapText="1"/>
      <protection/>
    </xf>
    <xf numFmtId="0" fontId="17" fillId="0" borderId="4" xfId="19" applyFont="1" applyBorder="1" applyAlignment="1" applyProtection="1">
      <alignment vertical="center"/>
      <protection/>
    </xf>
    <xf numFmtId="0" fontId="16" fillId="0" borderId="5" xfId="19" applyFont="1" applyBorder="1" applyAlignment="1" applyProtection="1">
      <alignment vertical="center"/>
      <protection/>
    </xf>
    <xf numFmtId="176" fontId="17" fillId="0" borderId="6" xfId="19" applyNumberFormat="1" applyFont="1" applyBorder="1" applyAlignment="1" applyProtection="1">
      <alignment vertical="center"/>
      <protection/>
    </xf>
    <xf numFmtId="177" fontId="17" fillId="0" borderId="6" xfId="19" applyNumberFormat="1" applyFont="1" applyBorder="1" applyAlignment="1" applyProtection="1">
      <alignment vertical="center"/>
      <protection/>
    </xf>
    <xf numFmtId="178" fontId="17" fillId="0" borderId="7" xfId="19" applyNumberFormat="1" applyFont="1" applyBorder="1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right" vertical="center"/>
      <protection/>
    </xf>
    <xf numFmtId="0" fontId="14" fillId="0" borderId="8" xfId="20" applyFont="1" applyBorder="1" applyAlignment="1" applyProtection="1">
      <alignment horizontal="center" vertical="center"/>
      <protection/>
    </xf>
    <xf numFmtId="0" fontId="14" fillId="0" borderId="9" xfId="20" applyFont="1" applyBorder="1" applyAlignment="1" applyProtection="1">
      <alignment horizontal="center" vertical="center"/>
      <protection/>
    </xf>
    <xf numFmtId="0" fontId="21" fillId="0" borderId="9" xfId="20" applyFont="1" applyBorder="1" applyAlignment="1" applyProtection="1">
      <alignment horizontal="center" vertical="center"/>
      <protection/>
    </xf>
    <xf numFmtId="0" fontId="21" fillId="0" borderId="10" xfId="20" applyFont="1" applyBorder="1" applyAlignment="1" applyProtection="1">
      <alignment horizontal="center" vertical="center"/>
      <protection/>
    </xf>
    <xf numFmtId="0" fontId="14" fillId="0" borderId="0" xfId="20" applyFont="1" applyAlignment="1" applyProtection="1">
      <alignment vertical="center"/>
      <protection/>
    </xf>
    <xf numFmtId="0" fontId="22" fillId="0" borderId="3" xfId="20" applyFont="1" applyBorder="1" applyAlignment="1" applyProtection="1">
      <alignment horizontal="left" vertical="center" indent="1"/>
      <protection/>
    </xf>
    <xf numFmtId="176" fontId="17" fillId="0" borderId="11" xfId="20" applyNumberFormat="1" applyFont="1" applyBorder="1" applyAlignment="1" applyProtection="1">
      <alignment vertical="center"/>
      <protection/>
    </xf>
    <xf numFmtId="0" fontId="22" fillId="0" borderId="11" xfId="20" applyFont="1" applyBorder="1" applyAlignment="1" applyProtection="1">
      <alignment horizontal="left" vertical="center" indent="1"/>
      <protection/>
    </xf>
    <xf numFmtId="176" fontId="17" fillId="0" borderId="12" xfId="20" applyNumberFormat="1" applyFont="1" applyBorder="1" applyAlignment="1" applyProtection="1">
      <alignment vertical="center"/>
      <protection/>
    </xf>
    <xf numFmtId="0" fontId="16" fillId="0" borderId="0" xfId="20" applyFont="1" applyAlignment="1" applyProtection="1">
      <alignment vertical="center"/>
      <protection/>
    </xf>
    <xf numFmtId="0" fontId="16" fillId="0" borderId="4" xfId="20" applyFont="1" applyBorder="1" applyAlignment="1" applyProtection="1">
      <alignment horizontal="left" vertical="center"/>
      <protection/>
    </xf>
    <xf numFmtId="176" fontId="17" fillId="0" borderId="13" xfId="20" applyNumberFormat="1" applyFont="1" applyBorder="1" applyAlignment="1" applyProtection="1">
      <alignment vertical="center"/>
      <protection/>
    </xf>
    <xf numFmtId="0" fontId="16" fillId="0" borderId="13" xfId="20" applyFont="1" applyBorder="1" applyAlignment="1" applyProtection="1">
      <alignment vertical="center"/>
      <protection/>
    </xf>
    <xf numFmtId="176" fontId="17" fillId="0" borderId="14" xfId="20" applyNumberFormat="1" applyFont="1" applyBorder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 readingOrder="1"/>
      <protection/>
    </xf>
    <xf numFmtId="176" fontId="19" fillId="0" borderId="13" xfId="20" applyNumberFormat="1" applyFont="1" applyBorder="1" applyAlignment="1" applyProtection="1">
      <alignment vertical="center"/>
      <protection locked="0"/>
    </xf>
    <xf numFmtId="176" fontId="19" fillId="0" borderId="13" xfId="20" applyNumberFormat="1" applyFont="1" applyBorder="1" applyAlignment="1" applyProtection="1">
      <alignment vertical="center"/>
      <protection/>
    </xf>
    <xf numFmtId="0" fontId="18" fillId="0" borderId="13" xfId="20" applyFont="1" applyBorder="1" applyAlignment="1" applyProtection="1">
      <alignment horizontal="distributed" vertical="center" indent="1"/>
      <protection/>
    </xf>
    <xf numFmtId="176" fontId="19" fillId="0" borderId="14" xfId="20" applyNumberFormat="1" applyFont="1" applyBorder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/>
      <protection/>
    </xf>
    <xf numFmtId="0" fontId="18" fillId="0" borderId="13" xfId="20" applyFont="1" applyBorder="1" applyAlignment="1" applyProtection="1">
      <alignment vertical="center"/>
      <protection/>
    </xf>
    <xf numFmtId="0" fontId="16" fillId="0" borderId="4" xfId="20" applyFont="1" applyBorder="1" applyAlignment="1" applyProtection="1">
      <alignment vertical="center"/>
      <protection/>
    </xf>
    <xf numFmtId="0" fontId="16" fillId="0" borderId="4" xfId="20" applyFont="1" applyBorder="1" applyAlignment="1" applyProtection="1">
      <alignment vertical="top"/>
      <protection/>
    </xf>
    <xf numFmtId="0" fontId="22" fillId="0" borderId="13" xfId="20" applyFont="1" applyBorder="1" applyAlignment="1" applyProtection="1">
      <alignment horizontal="left" vertical="center" indent="1"/>
      <protection/>
    </xf>
    <xf numFmtId="176" fontId="17" fillId="0" borderId="13" xfId="20" applyNumberFormat="1" applyFont="1" applyFill="1" applyBorder="1" applyAlignment="1" applyProtection="1">
      <alignment vertical="center"/>
      <protection/>
    </xf>
    <xf numFmtId="176" fontId="23" fillId="0" borderId="13" xfId="20" applyNumberFormat="1" applyFont="1" applyBorder="1" applyAlignment="1" applyProtection="1">
      <alignment vertical="center"/>
      <protection locked="0"/>
    </xf>
    <xf numFmtId="0" fontId="18" fillId="0" borderId="13" xfId="20" applyFont="1" applyBorder="1" applyAlignment="1" applyProtection="1">
      <alignment horizontal="distributed" vertical="top" indent="1"/>
      <protection/>
    </xf>
    <xf numFmtId="0" fontId="18" fillId="0" borderId="4" xfId="20" applyFont="1" applyBorder="1" applyAlignment="1" applyProtection="1">
      <alignment vertical="center"/>
      <protection/>
    </xf>
    <xf numFmtId="0" fontId="24" fillId="0" borderId="13" xfId="20" applyFont="1" applyBorder="1" applyAlignment="1" applyProtection="1">
      <alignment vertical="center"/>
      <protection/>
    </xf>
    <xf numFmtId="0" fontId="18" fillId="0" borderId="14" xfId="20" applyFont="1" applyBorder="1" applyAlignment="1" applyProtection="1">
      <alignment vertical="center"/>
      <protection/>
    </xf>
    <xf numFmtId="0" fontId="22" fillId="0" borderId="5" xfId="20" applyFont="1" applyBorder="1" applyAlignment="1" applyProtection="1">
      <alignment horizontal="distributed" vertical="center" indent="1"/>
      <protection/>
    </xf>
    <xf numFmtId="176" fontId="17" fillId="0" borderId="6" xfId="20" applyNumberFormat="1" applyFont="1" applyBorder="1" applyAlignment="1" applyProtection="1">
      <alignment vertical="center"/>
      <protection/>
    </xf>
    <xf numFmtId="176" fontId="17" fillId="0" borderId="15" xfId="20" applyNumberFormat="1" applyFont="1" applyBorder="1" applyAlignment="1" applyProtection="1">
      <alignment vertical="center"/>
      <protection/>
    </xf>
    <xf numFmtId="0" fontId="19" fillId="0" borderId="16" xfId="20" applyFont="1" applyBorder="1" applyAlignment="1" applyProtection="1">
      <alignment vertical="center"/>
      <protection/>
    </xf>
    <xf numFmtId="0" fontId="18" fillId="0" borderId="16" xfId="20" applyFont="1" applyBorder="1" applyAlignment="1" applyProtection="1">
      <alignment vertical="center"/>
      <protection/>
    </xf>
    <xf numFmtId="200" fontId="19" fillId="0" borderId="16" xfId="20" applyNumberFormat="1" applyFont="1" applyBorder="1" applyAlignment="1" applyProtection="1">
      <alignment vertical="center"/>
      <protection locked="0"/>
    </xf>
    <xf numFmtId="0" fontId="18" fillId="0" borderId="0" xfId="20" applyFont="1" applyBorder="1" applyAlignment="1" applyProtection="1">
      <alignment vertical="center"/>
      <protection/>
    </xf>
    <xf numFmtId="176" fontId="17" fillId="0" borderId="0" xfId="20" applyNumberFormat="1" applyFont="1" applyBorder="1" applyAlignment="1" applyProtection="1">
      <alignment vertical="center"/>
      <protection/>
    </xf>
    <xf numFmtId="0" fontId="16" fillId="0" borderId="0" xfId="20" applyFont="1" applyBorder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/>
    </xf>
    <xf numFmtId="0" fontId="14" fillId="0" borderId="9" xfId="19" applyFont="1" applyBorder="1" applyAlignment="1" applyProtection="1">
      <alignment horizontal="center" vertical="center"/>
      <protection/>
    </xf>
    <xf numFmtId="0" fontId="14" fillId="0" borderId="10" xfId="19" applyFont="1" applyBorder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center"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3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4" fillId="0" borderId="17" xfId="19" applyFont="1" applyBorder="1" applyAlignment="1" applyProtection="1">
      <alignment horizontal="center" vertical="center"/>
      <protection/>
    </xf>
    <xf numFmtId="0" fontId="14" fillId="0" borderId="18" xfId="19" applyFont="1" applyBorder="1" applyAlignment="1" applyProtection="1">
      <alignment horizontal="center" vertical="center"/>
      <protection/>
    </xf>
    <xf numFmtId="0" fontId="14" fillId="0" borderId="1" xfId="19" applyFont="1" applyBorder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8_05作業基金(本處綜計用)--收支餘絀表_980731" xfId="19"/>
    <cellStyle name="一般_098_06作業基金(本處綜計用)--平衡表_980731(印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E44"/>
  <sheetViews>
    <sheetView workbookViewId="0" topLeftCell="A1">
      <selection activeCell="A1" sqref="A1:IV16384"/>
    </sheetView>
  </sheetViews>
  <sheetFormatPr defaultColWidth="9.00390625" defaultRowHeight="16.5"/>
  <cols>
    <col min="1" max="1" width="20.25390625" style="24" customWidth="1"/>
    <col min="2" max="2" width="20.375" style="24" customWidth="1"/>
    <col min="3" max="3" width="20.625" style="24" customWidth="1"/>
    <col min="4" max="4" width="19.375" style="24" customWidth="1"/>
    <col min="5" max="5" width="8.125" style="24" customWidth="1"/>
    <col min="6" max="16384" width="9.00390625" style="24" customWidth="1"/>
  </cols>
  <sheetData>
    <row r="1" spans="1:5" s="1" customFormat="1" ht="27.75">
      <c r="A1" s="72" t="s">
        <v>4</v>
      </c>
      <c r="B1" s="73"/>
      <c r="C1" s="73"/>
      <c r="D1" s="73"/>
      <c r="E1" s="73"/>
    </row>
    <row r="2" spans="1:5" s="1" customFormat="1" ht="27.75">
      <c r="A2" s="74" t="s">
        <v>5</v>
      </c>
      <c r="B2" s="74"/>
      <c r="C2" s="74"/>
      <c r="D2" s="74"/>
      <c r="E2" s="74"/>
    </row>
    <row r="3" spans="1:5" s="1" customFormat="1" ht="10.5" customHeight="1">
      <c r="A3" s="71"/>
      <c r="B3" s="71"/>
      <c r="C3" s="71"/>
      <c r="D3" s="71"/>
      <c r="E3" s="71"/>
    </row>
    <row r="4" spans="1:5" s="1" customFormat="1" ht="17.25" thickBot="1">
      <c r="A4" s="2"/>
      <c r="B4" s="2" t="s">
        <v>6</v>
      </c>
      <c r="C4" s="2"/>
      <c r="D4" s="2"/>
      <c r="E4" s="3" t="s">
        <v>0</v>
      </c>
    </row>
    <row r="5" spans="1:5" s="1" customFormat="1" ht="16.5">
      <c r="A5" s="75" t="s">
        <v>7</v>
      </c>
      <c r="B5" s="69" t="s">
        <v>8</v>
      </c>
      <c r="C5" s="69" t="s">
        <v>9</v>
      </c>
      <c r="D5" s="69" t="s">
        <v>10</v>
      </c>
      <c r="E5" s="70"/>
    </row>
    <row r="6" spans="1:5" s="1" customFormat="1" ht="16.5">
      <c r="A6" s="76"/>
      <c r="B6" s="77"/>
      <c r="C6" s="77"/>
      <c r="D6" s="4" t="s">
        <v>11</v>
      </c>
      <c r="E6" s="5" t="s">
        <v>1</v>
      </c>
    </row>
    <row r="7" spans="1:5" s="10" customFormat="1" ht="21.75" customHeight="1">
      <c r="A7" s="6" t="s">
        <v>12</v>
      </c>
      <c r="B7" s="7">
        <f>SUM(B8:B16)</f>
        <v>1837599373</v>
      </c>
      <c r="C7" s="7">
        <f>SUM(C8:C16)</f>
        <v>5731701000</v>
      </c>
      <c r="D7" s="8">
        <f aca="true" t="shared" si="0" ref="D7:D39">B7-C7</f>
        <v>-3894101627</v>
      </c>
      <c r="E7" s="9">
        <f aca="true" t="shared" si="1" ref="E7:E39">IF(C7=0,0,(D7/C7)*100)</f>
        <v>-67.94</v>
      </c>
    </row>
    <row r="8" spans="1:5" s="15" customFormat="1" ht="15.75" customHeight="1">
      <c r="A8" s="11" t="s">
        <v>13</v>
      </c>
      <c r="B8" s="12"/>
      <c r="C8" s="12"/>
      <c r="D8" s="13">
        <f t="shared" si="0"/>
        <v>0</v>
      </c>
      <c r="E8" s="14">
        <f t="shared" si="1"/>
        <v>0</v>
      </c>
    </row>
    <row r="9" spans="1:5" s="15" customFormat="1" ht="15.75" customHeight="1">
      <c r="A9" s="11" t="s">
        <v>14</v>
      </c>
      <c r="B9" s="12">
        <v>635067762</v>
      </c>
      <c r="C9" s="12">
        <v>826328000</v>
      </c>
      <c r="D9" s="13">
        <f t="shared" si="0"/>
        <v>-191260238</v>
      </c>
      <c r="E9" s="14">
        <f t="shared" si="1"/>
        <v>-23.15</v>
      </c>
    </row>
    <row r="10" spans="1:5" s="15" customFormat="1" ht="15.75" customHeight="1">
      <c r="A10" s="11" t="s">
        <v>15</v>
      </c>
      <c r="B10" s="12"/>
      <c r="C10" s="12"/>
      <c r="D10" s="13">
        <f t="shared" si="0"/>
        <v>0</v>
      </c>
      <c r="E10" s="14">
        <f t="shared" si="1"/>
        <v>0</v>
      </c>
    </row>
    <row r="11" spans="1:5" s="15" customFormat="1" ht="15.75" customHeight="1">
      <c r="A11" s="11" t="s">
        <v>16</v>
      </c>
      <c r="B11" s="12"/>
      <c r="C11" s="12"/>
      <c r="D11" s="13">
        <f t="shared" si="0"/>
        <v>0</v>
      </c>
      <c r="E11" s="14">
        <f t="shared" si="1"/>
        <v>0</v>
      </c>
    </row>
    <row r="12" spans="1:5" s="15" customFormat="1" ht="15.75" customHeight="1">
      <c r="A12" s="11" t="s">
        <v>17</v>
      </c>
      <c r="B12" s="12">
        <v>796058605</v>
      </c>
      <c r="C12" s="12">
        <v>1171186000</v>
      </c>
      <c r="D12" s="13">
        <f t="shared" si="0"/>
        <v>-375127395</v>
      </c>
      <c r="E12" s="14">
        <f t="shared" si="1"/>
        <v>-32.03</v>
      </c>
    </row>
    <row r="13" spans="1:5" s="15" customFormat="1" ht="15.75" customHeight="1">
      <c r="A13" s="11" t="s">
        <v>18</v>
      </c>
      <c r="B13" s="12"/>
      <c r="C13" s="12"/>
      <c r="D13" s="13">
        <f t="shared" si="0"/>
        <v>0</v>
      </c>
      <c r="E13" s="14">
        <f t="shared" si="1"/>
        <v>0</v>
      </c>
    </row>
    <row r="14" spans="1:5" s="15" customFormat="1" ht="15.75" customHeight="1">
      <c r="A14" s="11" t="s">
        <v>19</v>
      </c>
      <c r="B14" s="12"/>
      <c r="C14" s="12"/>
      <c r="D14" s="13">
        <f t="shared" si="0"/>
        <v>0</v>
      </c>
      <c r="E14" s="14">
        <f t="shared" si="1"/>
        <v>0</v>
      </c>
    </row>
    <row r="15" spans="1:5" s="15" customFormat="1" ht="15.75" customHeight="1">
      <c r="A15" s="11" t="s">
        <v>20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5.75" customHeight="1">
      <c r="A16" s="11" t="s">
        <v>21</v>
      </c>
      <c r="B16" s="12">
        <v>406473006</v>
      </c>
      <c r="C16" s="12">
        <v>3734187000</v>
      </c>
      <c r="D16" s="13">
        <f t="shared" si="0"/>
        <v>-3327713994</v>
      </c>
      <c r="E16" s="14">
        <f t="shared" si="1"/>
        <v>-89.11</v>
      </c>
    </row>
    <row r="17" spans="1:5" s="15" customFormat="1" ht="24.75" customHeight="1">
      <c r="A17" s="16" t="s">
        <v>2</v>
      </c>
      <c r="B17" s="7">
        <f>SUM(B18:B29)</f>
        <v>2842937718</v>
      </c>
      <c r="C17" s="7">
        <f>SUM(C18:C29)</f>
        <v>4601776000</v>
      </c>
      <c r="D17" s="8">
        <f t="shared" si="0"/>
        <v>-1758838282</v>
      </c>
      <c r="E17" s="9">
        <f t="shared" si="1"/>
        <v>-38.22</v>
      </c>
    </row>
    <row r="18" spans="1:5" s="15" customFormat="1" ht="15.75" customHeight="1">
      <c r="A18" s="11" t="s">
        <v>22</v>
      </c>
      <c r="B18" s="12">
        <v>21208221</v>
      </c>
      <c r="C18" s="12">
        <v>30146000</v>
      </c>
      <c r="D18" s="13">
        <f t="shared" si="0"/>
        <v>-8937779</v>
      </c>
      <c r="E18" s="14">
        <f t="shared" si="1"/>
        <v>-29.65</v>
      </c>
    </row>
    <row r="19" spans="1:5" s="15" customFormat="1" ht="15.75" customHeight="1">
      <c r="A19" s="11" t="s">
        <v>23</v>
      </c>
      <c r="B19" s="12">
        <v>749087838</v>
      </c>
      <c r="C19" s="12">
        <v>1370944000</v>
      </c>
      <c r="D19" s="13">
        <f t="shared" si="0"/>
        <v>-621856162</v>
      </c>
      <c r="E19" s="14">
        <f t="shared" si="1"/>
        <v>-45.36</v>
      </c>
    </row>
    <row r="20" spans="1:5" s="15" customFormat="1" ht="15.75" customHeight="1">
      <c r="A20" s="11" t="s">
        <v>24</v>
      </c>
      <c r="B20" s="12"/>
      <c r="C20" s="12"/>
      <c r="D20" s="13">
        <f t="shared" si="0"/>
        <v>0</v>
      </c>
      <c r="E20" s="14">
        <f t="shared" si="1"/>
        <v>0</v>
      </c>
    </row>
    <row r="21" spans="1:5" s="15" customFormat="1" ht="15.75" customHeight="1">
      <c r="A21" s="11" t="s">
        <v>25</v>
      </c>
      <c r="B21" s="12"/>
      <c r="C21" s="12"/>
      <c r="D21" s="13">
        <f t="shared" si="0"/>
        <v>0</v>
      </c>
      <c r="E21" s="14">
        <f t="shared" si="1"/>
        <v>0</v>
      </c>
    </row>
    <row r="22" spans="1:5" s="15" customFormat="1" ht="15.75" customHeight="1">
      <c r="A22" s="11" t="s">
        <v>26</v>
      </c>
      <c r="B22" s="12">
        <v>675259486</v>
      </c>
      <c r="C22" s="12">
        <v>609816000</v>
      </c>
      <c r="D22" s="13">
        <f t="shared" si="0"/>
        <v>65443486</v>
      </c>
      <c r="E22" s="14">
        <f t="shared" si="1"/>
        <v>10.73</v>
      </c>
    </row>
    <row r="23" spans="1:5" s="15" customFormat="1" ht="15.75" customHeight="1">
      <c r="A23" s="11" t="s">
        <v>27</v>
      </c>
      <c r="B23" s="12"/>
      <c r="C23" s="12"/>
      <c r="D23" s="13">
        <f t="shared" si="0"/>
        <v>0</v>
      </c>
      <c r="E23" s="14">
        <f t="shared" si="1"/>
        <v>0</v>
      </c>
    </row>
    <row r="24" spans="1:5" s="15" customFormat="1" ht="15.75" customHeight="1">
      <c r="A24" s="11" t="s">
        <v>28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5.75" customHeight="1">
      <c r="A25" s="11" t="s">
        <v>29</v>
      </c>
      <c r="B25" s="12">
        <v>0</v>
      </c>
      <c r="C25" s="12">
        <v>18948000</v>
      </c>
      <c r="D25" s="13">
        <f t="shared" si="0"/>
        <v>-18948000</v>
      </c>
      <c r="E25" s="14">
        <f t="shared" si="1"/>
        <v>-100</v>
      </c>
    </row>
    <row r="26" spans="1:5" s="15" customFormat="1" ht="15.75" customHeight="1">
      <c r="A26" s="11" t="s">
        <v>30</v>
      </c>
      <c r="B26" s="12">
        <v>10357866</v>
      </c>
      <c r="C26" s="12">
        <v>23818000</v>
      </c>
      <c r="D26" s="13">
        <f t="shared" si="0"/>
        <v>-13460134</v>
      </c>
      <c r="E26" s="14">
        <f t="shared" si="1"/>
        <v>-56.51</v>
      </c>
    </row>
    <row r="27" spans="1:5" s="15" customFormat="1" ht="15.75" customHeight="1">
      <c r="A27" s="11" t="s">
        <v>31</v>
      </c>
      <c r="B27" s="12">
        <v>9650498</v>
      </c>
      <c r="C27" s="12">
        <v>12576000</v>
      </c>
      <c r="D27" s="13">
        <f t="shared" si="0"/>
        <v>-2925502</v>
      </c>
      <c r="E27" s="14">
        <f t="shared" si="1"/>
        <v>-23.26</v>
      </c>
    </row>
    <row r="28" spans="1:5" s="15" customFormat="1" ht="15.75" customHeight="1">
      <c r="A28" s="11" t="s">
        <v>32</v>
      </c>
      <c r="B28" s="12"/>
      <c r="C28" s="12"/>
      <c r="D28" s="13">
        <f t="shared" si="0"/>
        <v>0</v>
      </c>
      <c r="E28" s="14">
        <f t="shared" si="1"/>
        <v>0</v>
      </c>
    </row>
    <row r="29" spans="1:5" s="15" customFormat="1" ht="15.75" customHeight="1">
      <c r="A29" s="11" t="s">
        <v>33</v>
      </c>
      <c r="B29" s="12">
        <v>1377373809</v>
      </c>
      <c r="C29" s="12">
        <v>2535528000</v>
      </c>
      <c r="D29" s="13">
        <f t="shared" si="0"/>
        <v>-1158154191</v>
      </c>
      <c r="E29" s="14">
        <f t="shared" si="1"/>
        <v>-45.68</v>
      </c>
    </row>
    <row r="30" spans="1:5" s="15" customFormat="1" ht="24.75" customHeight="1">
      <c r="A30" s="16" t="s">
        <v>34</v>
      </c>
      <c r="B30" s="7">
        <f>B7-B17</f>
        <v>-1005338345</v>
      </c>
      <c r="C30" s="7">
        <f>C7-C17</f>
        <v>1129925000</v>
      </c>
      <c r="D30" s="8">
        <f t="shared" si="0"/>
        <v>-2135263345</v>
      </c>
      <c r="E30" s="9">
        <f t="shared" si="1"/>
        <v>-188.97</v>
      </c>
    </row>
    <row r="31" spans="1:5" s="15" customFormat="1" ht="21.75" customHeight="1">
      <c r="A31" s="16" t="s">
        <v>35</v>
      </c>
      <c r="B31" s="7">
        <f>SUM(B32:B33)</f>
        <v>341861273</v>
      </c>
      <c r="C31" s="7">
        <f>SUM(C32:C33)</f>
        <v>245981000</v>
      </c>
      <c r="D31" s="8">
        <f t="shared" si="0"/>
        <v>95880273</v>
      </c>
      <c r="E31" s="9">
        <f t="shared" si="1"/>
        <v>38.98</v>
      </c>
    </row>
    <row r="32" spans="1:5" s="15" customFormat="1" ht="15.75" customHeight="1">
      <c r="A32" s="11" t="s">
        <v>36</v>
      </c>
      <c r="B32" s="12">
        <v>200963834</v>
      </c>
      <c r="C32" s="12">
        <v>182008000</v>
      </c>
      <c r="D32" s="13">
        <f t="shared" si="0"/>
        <v>18955834</v>
      </c>
      <c r="E32" s="14">
        <f t="shared" si="1"/>
        <v>10.41</v>
      </c>
    </row>
    <row r="33" spans="1:5" s="15" customFormat="1" ht="15.75" customHeight="1">
      <c r="A33" s="11" t="s">
        <v>37</v>
      </c>
      <c r="B33" s="12">
        <v>140897439</v>
      </c>
      <c r="C33" s="12">
        <v>63973000</v>
      </c>
      <c r="D33" s="13">
        <f t="shared" si="0"/>
        <v>76924439</v>
      </c>
      <c r="E33" s="14">
        <f t="shared" si="1"/>
        <v>120.25</v>
      </c>
    </row>
    <row r="34" spans="1:5" s="15" customFormat="1" ht="24.75" customHeight="1">
      <c r="A34" s="16" t="s">
        <v>3</v>
      </c>
      <c r="B34" s="7">
        <f>SUM(B35:B36)</f>
        <v>180011111</v>
      </c>
      <c r="C34" s="7">
        <f>SUM(C35:C36)</f>
        <v>60789000</v>
      </c>
      <c r="D34" s="8">
        <f t="shared" si="0"/>
        <v>119222111</v>
      </c>
      <c r="E34" s="9">
        <f t="shared" si="1"/>
        <v>196.12</v>
      </c>
    </row>
    <row r="35" spans="1:5" s="15" customFormat="1" ht="15.75" customHeight="1">
      <c r="A35" s="11" t="s">
        <v>38</v>
      </c>
      <c r="B35" s="12">
        <v>10514184</v>
      </c>
      <c r="C35" s="12">
        <v>16094000</v>
      </c>
      <c r="D35" s="13">
        <f t="shared" si="0"/>
        <v>-5579816</v>
      </c>
      <c r="E35" s="14">
        <f t="shared" si="1"/>
        <v>-34.67</v>
      </c>
    </row>
    <row r="36" spans="1:5" s="15" customFormat="1" ht="15.75" customHeight="1">
      <c r="A36" s="11" t="s">
        <v>39</v>
      </c>
      <c r="B36" s="12">
        <v>169496927</v>
      </c>
      <c r="C36" s="12">
        <v>44695000</v>
      </c>
      <c r="D36" s="13">
        <f t="shared" si="0"/>
        <v>124801927</v>
      </c>
      <c r="E36" s="14">
        <f t="shared" si="1"/>
        <v>279.23</v>
      </c>
    </row>
    <row r="37" spans="1:5" s="15" customFormat="1" ht="25.5" customHeight="1">
      <c r="A37" s="16" t="s">
        <v>40</v>
      </c>
      <c r="B37" s="7">
        <f>B31-B34</f>
        <v>161850162</v>
      </c>
      <c r="C37" s="7">
        <f>C31-C34</f>
        <v>185192000</v>
      </c>
      <c r="D37" s="8">
        <f t="shared" si="0"/>
        <v>-23341838</v>
      </c>
      <c r="E37" s="9">
        <f t="shared" si="1"/>
        <v>-12.6</v>
      </c>
    </row>
    <row r="38" spans="1:5" s="15" customFormat="1" ht="25.5" customHeight="1">
      <c r="A38" s="16" t="s">
        <v>41</v>
      </c>
      <c r="B38" s="17"/>
      <c r="C38" s="17"/>
      <c r="D38" s="8">
        <f t="shared" si="0"/>
        <v>0</v>
      </c>
      <c r="E38" s="9">
        <f t="shared" si="1"/>
        <v>0</v>
      </c>
    </row>
    <row r="39" spans="1:5" s="15" customFormat="1" ht="25.5" customHeight="1">
      <c r="A39" s="18" t="s">
        <v>42</v>
      </c>
      <c r="B39" s="17"/>
      <c r="C39" s="17"/>
      <c r="D39" s="8">
        <f t="shared" si="0"/>
        <v>0</v>
      </c>
      <c r="E39" s="9">
        <f t="shared" si="1"/>
        <v>0</v>
      </c>
    </row>
    <row r="40" spans="1:5" s="15" customFormat="1" ht="10.5" customHeight="1" hidden="1">
      <c r="A40" s="16"/>
      <c r="B40" s="7"/>
      <c r="C40" s="7"/>
      <c r="D40" s="8"/>
      <c r="E40" s="9"/>
    </row>
    <row r="41" spans="1:5" s="15" customFormat="1" ht="10.5" customHeight="1" hidden="1">
      <c r="A41" s="19"/>
      <c r="B41" s="7"/>
      <c r="C41" s="7"/>
      <c r="D41" s="8"/>
      <c r="E41" s="9"/>
    </row>
    <row r="42" spans="1:5" s="15" customFormat="1" ht="10.5" customHeight="1" hidden="1">
      <c r="A42" s="16"/>
      <c r="B42" s="7"/>
      <c r="C42" s="7"/>
      <c r="D42" s="8"/>
      <c r="E42" s="9"/>
    </row>
    <row r="43" spans="1:5" s="15" customFormat="1" ht="10.5" customHeight="1" hidden="1">
      <c r="A43" s="16"/>
      <c r="B43" s="7"/>
      <c r="C43" s="7"/>
      <c r="D43" s="8"/>
      <c r="E43" s="9"/>
    </row>
    <row r="44" spans="1:5" s="15" customFormat="1" ht="24.75" customHeight="1" thickBot="1">
      <c r="A44" s="20" t="s">
        <v>43</v>
      </c>
      <c r="B44" s="21">
        <f>B30+B37+B38+B39</f>
        <v>-843488183</v>
      </c>
      <c r="C44" s="21">
        <f>C30+C37+C38+C39</f>
        <v>1315117000</v>
      </c>
      <c r="D44" s="22">
        <f>B44-C44</f>
        <v>-2158605183</v>
      </c>
      <c r="E44" s="23">
        <f>IF(C44=0,0,(D44/C44)*100)</f>
        <v>-164.14</v>
      </c>
    </row>
    <row r="45" s="15" customFormat="1" ht="14.25"/>
    <row r="46" s="15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76"/>
  <sheetViews>
    <sheetView tabSelected="1" workbookViewId="0" topLeftCell="A1">
      <pane xSplit="1" ySplit="5" topLeftCell="B6" activePane="bottomRight" state="frozen"/>
      <selection pane="topLeft" activeCell="H6" sqref="H6"/>
      <selection pane="topRight" activeCell="H6" sqref="H6"/>
      <selection pane="bottomLeft" activeCell="H6" sqref="H6"/>
      <selection pane="bottomRight" activeCell="A2" sqref="A2:F2"/>
    </sheetView>
  </sheetViews>
  <sheetFormatPr defaultColWidth="9.00390625" defaultRowHeight="16.5"/>
  <cols>
    <col min="1" max="1" width="19.125" style="25" customWidth="1"/>
    <col min="2" max="2" width="18.125" style="25" customWidth="1"/>
    <col min="3" max="3" width="7.875" style="25" customWidth="1"/>
    <col min="4" max="4" width="20.125" style="25" customWidth="1"/>
    <col min="5" max="5" width="17.375" style="25" customWidth="1"/>
    <col min="6" max="6" width="8.50390625" style="25" customWidth="1"/>
    <col min="7" max="16384" width="9.00390625" style="25" customWidth="1"/>
  </cols>
  <sheetData>
    <row r="1" spans="1:6" ht="27.75" customHeight="1">
      <c r="A1" s="79" t="s">
        <v>4</v>
      </c>
      <c r="B1" s="80"/>
      <c r="C1" s="80"/>
      <c r="D1" s="80"/>
      <c r="E1" s="80"/>
      <c r="F1" s="80"/>
    </row>
    <row r="2" spans="1:6" ht="27" customHeight="1">
      <c r="A2" s="81" t="s">
        <v>45</v>
      </c>
      <c r="B2" s="81"/>
      <c r="C2" s="81"/>
      <c r="D2" s="81"/>
      <c r="E2" s="81"/>
      <c r="F2" s="81"/>
    </row>
    <row r="3" spans="1:5" ht="10.5" customHeight="1">
      <c r="A3" s="78"/>
      <c r="B3" s="78"/>
      <c r="C3" s="78"/>
      <c r="D3" s="78"/>
      <c r="E3" s="78"/>
    </row>
    <row r="4" spans="1:6" ht="18" customHeight="1" thickBot="1">
      <c r="A4" s="26"/>
      <c r="B4" s="26" t="s">
        <v>46</v>
      </c>
      <c r="C4" s="26"/>
      <c r="D4" s="26"/>
      <c r="F4" s="27" t="s">
        <v>0</v>
      </c>
    </row>
    <row r="5" spans="1:6" s="32" customFormat="1" ht="33.75" customHeight="1">
      <c r="A5" s="28" t="s">
        <v>44</v>
      </c>
      <c r="B5" s="29" t="s">
        <v>47</v>
      </c>
      <c r="C5" s="30" t="s">
        <v>1</v>
      </c>
      <c r="D5" s="29" t="s">
        <v>44</v>
      </c>
      <c r="E5" s="29" t="s">
        <v>47</v>
      </c>
      <c r="F5" s="31" t="s">
        <v>1</v>
      </c>
    </row>
    <row r="6" spans="1:6" s="37" customFormat="1" ht="15" customHeight="1">
      <c r="A6" s="33" t="s">
        <v>48</v>
      </c>
      <c r="B6" s="34">
        <f>SUM(B7,B14,B21,B31,B35,B37,B39)</f>
        <v>159360914366.88</v>
      </c>
      <c r="C6" s="34">
        <f>ROUND(IF(B$6&gt;0,(B6/B$6)*100,0),2)</f>
        <v>100</v>
      </c>
      <c r="D6" s="35" t="s">
        <v>49</v>
      </c>
      <c r="E6" s="34">
        <f>SUM(E7,E13,E17,E21)</f>
        <v>22991146669</v>
      </c>
      <c r="F6" s="36">
        <f aca="true" t="shared" si="0" ref="F6:F11">ROUND(IF(E$47&gt;0,(E6/E$47)*100,0),2)</f>
        <v>14.43</v>
      </c>
    </row>
    <row r="7" spans="1:6" s="37" customFormat="1" ht="15" customHeight="1">
      <c r="A7" s="38" t="s">
        <v>50</v>
      </c>
      <c r="B7" s="39">
        <f>SUM(B8:B13)</f>
        <v>42925388248.88</v>
      </c>
      <c r="C7" s="39">
        <f>ROUND(IF(B$6&gt;0,(B7/B$6)*100,0),2)</f>
        <v>26.94</v>
      </c>
      <c r="D7" s="40" t="s">
        <v>51</v>
      </c>
      <c r="E7" s="39">
        <f>SUM(E8:E11)</f>
        <v>1620530001</v>
      </c>
      <c r="F7" s="41">
        <f t="shared" si="0"/>
        <v>1.02</v>
      </c>
    </row>
    <row r="8" spans="1:6" s="47" customFormat="1" ht="15" customHeight="1">
      <c r="A8" s="42" t="s">
        <v>52</v>
      </c>
      <c r="B8" s="43">
        <v>16908076483.88</v>
      </c>
      <c r="C8" s="44">
        <f>ROUND(IF(B$6=0,0,(B8/B$6)*100),2)</f>
        <v>10.61</v>
      </c>
      <c r="D8" s="45" t="s">
        <v>53</v>
      </c>
      <c r="E8" s="43"/>
      <c r="F8" s="46">
        <f t="shared" si="0"/>
        <v>0</v>
      </c>
    </row>
    <row r="9" spans="1:6" s="47" customFormat="1" ht="15" customHeight="1">
      <c r="A9" s="42" t="s">
        <v>54</v>
      </c>
      <c r="B9" s="43"/>
      <c r="C9" s="44">
        <f aca="true" t="shared" si="1" ref="C9:C14">ROUND(IF(B$6&gt;0,(B9/B$6)*100,0),2)</f>
        <v>0</v>
      </c>
      <c r="D9" s="45" t="s">
        <v>55</v>
      </c>
      <c r="E9" s="43">
        <v>1620530001</v>
      </c>
      <c r="F9" s="46">
        <f t="shared" si="0"/>
        <v>1.02</v>
      </c>
    </row>
    <row r="10" spans="1:6" s="47" customFormat="1" ht="15" customHeight="1">
      <c r="A10" s="48" t="s">
        <v>56</v>
      </c>
      <c r="B10" s="43">
        <v>1981432637</v>
      </c>
      <c r="C10" s="44">
        <f t="shared" si="1"/>
        <v>1.24</v>
      </c>
      <c r="D10" s="45" t="s">
        <v>57</v>
      </c>
      <c r="E10" s="43"/>
      <c r="F10" s="46">
        <f t="shared" si="0"/>
        <v>0</v>
      </c>
    </row>
    <row r="11" spans="1:6" s="47" customFormat="1" ht="15" customHeight="1">
      <c r="A11" s="48" t="s">
        <v>58</v>
      </c>
      <c r="B11" s="43">
        <v>20812135914</v>
      </c>
      <c r="C11" s="44">
        <f t="shared" si="1"/>
        <v>13.06</v>
      </c>
      <c r="D11" s="45" t="s">
        <v>59</v>
      </c>
      <c r="E11" s="43"/>
      <c r="F11" s="46">
        <f t="shared" si="0"/>
        <v>0</v>
      </c>
    </row>
    <row r="12" spans="1:6" s="47" customFormat="1" ht="15" customHeight="1">
      <c r="A12" s="48" t="s">
        <v>60</v>
      </c>
      <c r="B12" s="43">
        <v>2250340001</v>
      </c>
      <c r="C12" s="44">
        <f t="shared" si="1"/>
        <v>1.41</v>
      </c>
      <c r="D12" s="49"/>
      <c r="E12" s="44"/>
      <c r="F12" s="46"/>
    </row>
    <row r="13" spans="1:6" s="47" customFormat="1" ht="15" customHeight="1">
      <c r="A13" s="48" t="s">
        <v>61</v>
      </c>
      <c r="B13" s="43">
        <v>973403213</v>
      </c>
      <c r="C13" s="44">
        <f t="shared" si="1"/>
        <v>0.61</v>
      </c>
      <c r="D13" s="40" t="s">
        <v>62</v>
      </c>
      <c r="E13" s="39">
        <f>SUM(E14:E15)</f>
        <v>20549746496</v>
      </c>
      <c r="F13" s="41">
        <f>ROUND(IF(E$47&gt;0,(E13/E$47)*100,0),2)</f>
        <v>12.9</v>
      </c>
    </row>
    <row r="14" spans="1:6" s="47" customFormat="1" ht="15" customHeight="1">
      <c r="A14" s="50" t="s">
        <v>63</v>
      </c>
      <c r="B14" s="39">
        <f>SUM(B16:B20)</f>
        <v>106832672808</v>
      </c>
      <c r="C14" s="39">
        <f t="shared" si="1"/>
        <v>67.04</v>
      </c>
      <c r="D14" s="45" t="s">
        <v>64</v>
      </c>
      <c r="E14" s="43">
        <v>20549746496</v>
      </c>
      <c r="F14" s="46">
        <f>ROUND(IF(E$47&gt;0,(E14/E$47)*100,0),2)</f>
        <v>12.9</v>
      </c>
    </row>
    <row r="15" spans="1:6" s="47" customFormat="1" ht="15" customHeight="1">
      <c r="A15" s="51" t="s">
        <v>65</v>
      </c>
      <c r="B15" s="49"/>
      <c r="C15" s="39"/>
      <c r="D15" s="45" t="s">
        <v>66</v>
      </c>
      <c r="E15" s="43"/>
      <c r="F15" s="46">
        <f>ROUND(IF(E$47&gt;0,(E15/E$47)*100,0),2)</f>
        <v>0</v>
      </c>
    </row>
    <row r="16" spans="1:6" s="47" customFormat="1" ht="15" customHeight="1">
      <c r="A16" s="48" t="s">
        <v>67</v>
      </c>
      <c r="B16" s="43">
        <v>3414153179</v>
      </c>
      <c r="C16" s="44">
        <f aca="true" t="shared" si="2" ref="C16:C43">ROUND(IF(B$6&gt;0,(B16/B$6)*100,0),2)</f>
        <v>2.14</v>
      </c>
      <c r="D16" s="49"/>
      <c r="E16" s="44"/>
      <c r="F16" s="46"/>
    </row>
    <row r="17" spans="1:6" s="47" customFormat="1" ht="15" customHeight="1">
      <c r="A17" s="48" t="s">
        <v>68</v>
      </c>
      <c r="B17" s="43"/>
      <c r="C17" s="44">
        <f t="shared" si="2"/>
        <v>0</v>
      </c>
      <c r="D17" s="40" t="s">
        <v>69</v>
      </c>
      <c r="E17" s="39">
        <f>SUM(E18:E19)</f>
        <v>820870172</v>
      </c>
      <c r="F17" s="41">
        <f>ROUND(IF(E$47&gt;0,(E17/E$47)*100,0),2)</f>
        <v>0.52</v>
      </c>
    </row>
    <row r="18" spans="1:6" s="47" customFormat="1" ht="15" customHeight="1">
      <c r="A18" s="48" t="s">
        <v>70</v>
      </c>
      <c r="B18" s="43">
        <v>97626670541</v>
      </c>
      <c r="C18" s="44">
        <f t="shared" si="2"/>
        <v>61.26</v>
      </c>
      <c r="D18" s="45" t="s">
        <v>71</v>
      </c>
      <c r="E18" s="43"/>
      <c r="F18" s="46">
        <f>ROUND(IF(E$47&gt;0,(E18/E$47)*100,0),2)</f>
        <v>0</v>
      </c>
    </row>
    <row r="19" spans="1:6" s="47" customFormat="1" ht="15" customHeight="1">
      <c r="A19" s="48" t="s">
        <v>72</v>
      </c>
      <c r="B19" s="43">
        <v>5789393706</v>
      </c>
      <c r="C19" s="44">
        <f t="shared" si="2"/>
        <v>3.63</v>
      </c>
      <c r="D19" s="45" t="s">
        <v>73</v>
      </c>
      <c r="E19" s="43">
        <v>820870172</v>
      </c>
      <c r="F19" s="46">
        <f>ROUND(IF(E$47&gt;0,(E19/E$47)*100,0),2)</f>
        <v>0.52</v>
      </c>
    </row>
    <row r="20" spans="1:6" s="47" customFormat="1" ht="15" customHeight="1">
      <c r="A20" s="48" t="s">
        <v>74</v>
      </c>
      <c r="B20" s="43">
        <v>2455382</v>
      </c>
      <c r="C20" s="44">
        <f t="shared" si="2"/>
        <v>0</v>
      </c>
      <c r="D20" s="49"/>
      <c r="E20" s="44"/>
      <c r="F20" s="46"/>
    </row>
    <row r="21" spans="1:6" s="47" customFormat="1" ht="15" customHeight="1">
      <c r="A21" s="50" t="s">
        <v>75</v>
      </c>
      <c r="B21" s="39">
        <f>SUM(B22:B30)</f>
        <v>307563</v>
      </c>
      <c r="C21" s="39">
        <f t="shared" si="2"/>
        <v>0</v>
      </c>
      <c r="D21" s="40" t="s">
        <v>76</v>
      </c>
      <c r="E21" s="39">
        <f>SUM(E22)</f>
        <v>0</v>
      </c>
      <c r="F21" s="41">
        <f>ROUND(IF(E$47&gt;0,(E21/E$47)*100,0),2)</f>
        <v>0</v>
      </c>
    </row>
    <row r="22" spans="1:6" s="47" customFormat="1" ht="15" customHeight="1">
      <c r="A22" s="48" t="s">
        <v>77</v>
      </c>
      <c r="B22" s="43"/>
      <c r="C22" s="44">
        <f t="shared" si="2"/>
        <v>0</v>
      </c>
      <c r="D22" s="45" t="s">
        <v>78</v>
      </c>
      <c r="E22" s="43"/>
      <c r="F22" s="46">
        <f>ROUND(IF(E$47&gt;0,(E22/E$47)*100,0),2)</f>
        <v>0</v>
      </c>
    </row>
    <row r="23" spans="1:6" s="47" customFormat="1" ht="15" customHeight="1">
      <c r="A23" s="48" t="s">
        <v>79</v>
      </c>
      <c r="B23" s="43"/>
      <c r="C23" s="44">
        <f t="shared" si="2"/>
        <v>0</v>
      </c>
      <c r="D23" s="49"/>
      <c r="E23" s="44"/>
      <c r="F23" s="46"/>
    </row>
    <row r="24" spans="1:6" s="47" customFormat="1" ht="15" customHeight="1">
      <c r="A24" s="48" t="s">
        <v>80</v>
      </c>
      <c r="B24" s="43"/>
      <c r="C24" s="44">
        <f t="shared" si="2"/>
        <v>0</v>
      </c>
      <c r="D24" s="40"/>
      <c r="E24" s="44"/>
      <c r="F24" s="41"/>
    </row>
    <row r="25" spans="1:6" s="47" customFormat="1" ht="15" customHeight="1">
      <c r="A25" s="48" t="s">
        <v>81</v>
      </c>
      <c r="B25" s="43">
        <v>222249</v>
      </c>
      <c r="C25" s="44">
        <f t="shared" si="2"/>
        <v>0</v>
      </c>
      <c r="D25" s="49"/>
      <c r="E25" s="44"/>
      <c r="F25" s="46"/>
    </row>
    <row r="26" spans="1:6" s="47" customFormat="1" ht="15" customHeight="1">
      <c r="A26" s="48" t="s">
        <v>82</v>
      </c>
      <c r="B26" s="43">
        <v>17064</v>
      </c>
      <c r="C26" s="44">
        <f t="shared" si="2"/>
        <v>0</v>
      </c>
      <c r="D26" s="52" t="s">
        <v>83</v>
      </c>
      <c r="E26" s="39">
        <f>E27+E30+E34+E38</f>
        <v>136369767697.88</v>
      </c>
      <c r="F26" s="41">
        <f>ROUND(IF(E$47&gt;0,(E26/E$47)*100,0),2)</f>
        <v>85.57</v>
      </c>
    </row>
    <row r="27" spans="1:6" s="47" customFormat="1" ht="15" customHeight="1">
      <c r="A27" s="48" t="s">
        <v>84</v>
      </c>
      <c r="B27" s="43">
        <v>68250</v>
      </c>
      <c r="C27" s="44">
        <f t="shared" si="2"/>
        <v>0</v>
      </c>
      <c r="D27" s="40" t="s">
        <v>85</v>
      </c>
      <c r="E27" s="53">
        <f>SUM(E28)</f>
        <v>130356006243.04</v>
      </c>
      <c r="F27" s="41">
        <f>ROUND(IF(E$47&gt;0,(E27/E$47)*100,0),2)</f>
        <v>81.8</v>
      </c>
    </row>
    <row r="28" spans="1:6" s="47" customFormat="1" ht="15" customHeight="1">
      <c r="A28" s="48" t="s">
        <v>86</v>
      </c>
      <c r="B28" s="43"/>
      <c r="C28" s="44">
        <f t="shared" si="2"/>
        <v>0</v>
      </c>
      <c r="D28" s="45" t="s">
        <v>87</v>
      </c>
      <c r="E28" s="43">
        <v>130356006243.04</v>
      </c>
      <c r="F28" s="46">
        <f>ROUND(IF(E$47&gt;0,(E28/E$47)*100,0),2)</f>
        <v>81.8</v>
      </c>
    </row>
    <row r="29" spans="1:6" s="47" customFormat="1" ht="15" customHeight="1">
      <c r="A29" s="48" t="s">
        <v>88</v>
      </c>
      <c r="B29" s="43"/>
      <c r="C29" s="44">
        <f t="shared" si="2"/>
        <v>0</v>
      </c>
      <c r="D29" s="49"/>
      <c r="E29" s="44"/>
      <c r="F29" s="41"/>
    </row>
    <row r="30" spans="1:6" s="47" customFormat="1" ht="15" customHeight="1">
      <c r="A30" s="48" t="s">
        <v>89</v>
      </c>
      <c r="B30" s="43"/>
      <c r="C30" s="44">
        <f t="shared" si="2"/>
        <v>0</v>
      </c>
      <c r="D30" s="40" t="s">
        <v>90</v>
      </c>
      <c r="E30" s="39">
        <f>SUM(E31:E32)</f>
        <v>206449887.84</v>
      </c>
      <c r="F30" s="41">
        <f>ROUND(IF(E$47&gt;0,(E30/E$47)*100,0),2)</f>
        <v>0.13</v>
      </c>
    </row>
    <row r="31" spans="1:6" s="47" customFormat="1" ht="15" customHeight="1">
      <c r="A31" s="50" t="s">
        <v>91</v>
      </c>
      <c r="B31" s="39">
        <f>SUM(B32:B34)</f>
        <v>0</v>
      </c>
      <c r="C31" s="39">
        <f t="shared" si="2"/>
        <v>0</v>
      </c>
      <c r="D31" s="45" t="s">
        <v>92</v>
      </c>
      <c r="E31" s="43"/>
      <c r="F31" s="46">
        <f>ROUND(IF(E$47&gt;0,(E31/E$47)*100,0),2)</f>
        <v>0</v>
      </c>
    </row>
    <row r="32" spans="1:6" s="47" customFormat="1" ht="15" customHeight="1">
      <c r="A32" s="48" t="s">
        <v>93</v>
      </c>
      <c r="B32" s="43"/>
      <c r="C32" s="44">
        <f t="shared" si="2"/>
        <v>0</v>
      </c>
      <c r="D32" s="45" t="s">
        <v>94</v>
      </c>
      <c r="E32" s="43">
        <v>206449887.84</v>
      </c>
      <c r="F32" s="46">
        <f>ROUND(IF(E$47&gt;0,(E32/E$47)*100,0),2)</f>
        <v>0.13</v>
      </c>
    </row>
    <row r="33" spans="1:6" s="47" customFormat="1" ht="15" customHeight="1">
      <c r="A33" s="48" t="s">
        <v>95</v>
      </c>
      <c r="B33" s="43"/>
      <c r="C33" s="44">
        <f t="shared" si="2"/>
        <v>0</v>
      </c>
      <c r="D33" s="49"/>
      <c r="E33" s="44"/>
      <c r="F33" s="41"/>
    </row>
    <row r="34" spans="1:6" s="47" customFormat="1" ht="15" customHeight="1">
      <c r="A34" s="48" t="s">
        <v>96</v>
      </c>
      <c r="B34" s="43"/>
      <c r="C34" s="44">
        <f t="shared" si="2"/>
        <v>0</v>
      </c>
      <c r="D34" s="40" t="s">
        <v>97</v>
      </c>
      <c r="E34" s="39">
        <f>SUM(E35:E36)</f>
        <v>5807311567</v>
      </c>
      <c r="F34" s="41">
        <f>ROUND(IF(E$47&gt;0,(E34/E$47)*100,0),2)</f>
        <v>3.64</v>
      </c>
    </row>
    <row r="35" spans="1:6" s="47" customFormat="1" ht="15" customHeight="1">
      <c r="A35" s="50" t="s">
        <v>98</v>
      </c>
      <c r="B35" s="39">
        <f>SUM(B36)</f>
        <v>0</v>
      </c>
      <c r="C35" s="39">
        <f t="shared" si="2"/>
        <v>0</v>
      </c>
      <c r="D35" s="45" t="s">
        <v>99</v>
      </c>
      <c r="E35" s="54">
        <v>6650799750</v>
      </c>
      <c r="F35" s="46">
        <f>ROUND(IF(E$47&gt;0,(E35/E$47)*100,0),2)</f>
        <v>4.17</v>
      </c>
    </row>
    <row r="36" spans="1:6" s="47" customFormat="1" ht="15" customHeight="1">
      <c r="A36" s="48" t="s">
        <v>100</v>
      </c>
      <c r="B36" s="43"/>
      <c r="C36" s="44">
        <f t="shared" si="2"/>
        <v>0</v>
      </c>
      <c r="D36" s="45" t="s">
        <v>101</v>
      </c>
      <c r="E36" s="54">
        <v>-843488183</v>
      </c>
      <c r="F36" s="46">
        <f>ROUND(IF(E$47&gt;0,(E36/E$47)*100,0),2)</f>
        <v>-0.53</v>
      </c>
    </row>
    <row r="37" spans="1:6" s="47" customFormat="1" ht="15" customHeight="1">
      <c r="A37" s="50" t="s">
        <v>102</v>
      </c>
      <c r="B37" s="39">
        <f>SUM(B38)</f>
        <v>0</v>
      </c>
      <c r="C37" s="39">
        <f t="shared" si="2"/>
        <v>0</v>
      </c>
      <c r="D37" s="49"/>
      <c r="E37" s="44"/>
      <c r="F37" s="41"/>
    </row>
    <row r="38" spans="1:6" s="47" customFormat="1" ht="15" customHeight="1">
      <c r="A38" s="48" t="s">
        <v>103</v>
      </c>
      <c r="B38" s="43"/>
      <c r="C38" s="44">
        <f t="shared" si="2"/>
        <v>0</v>
      </c>
      <c r="D38" s="40" t="s">
        <v>104</v>
      </c>
      <c r="E38" s="39">
        <f>SUM(E39:E43)</f>
        <v>0</v>
      </c>
      <c r="F38" s="41">
        <f aca="true" t="shared" si="3" ref="F38:F43">ROUND(IF(E$47&gt;0,(E38/E$47)*100,0),2)</f>
        <v>0</v>
      </c>
    </row>
    <row r="39" spans="1:6" s="47" customFormat="1" ht="15" customHeight="1">
      <c r="A39" s="50" t="s">
        <v>105</v>
      </c>
      <c r="B39" s="39">
        <f>SUM(B40:B43)</f>
        <v>9602545747</v>
      </c>
      <c r="C39" s="39">
        <f t="shared" si="2"/>
        <v>6.03</v>
      </c>
      <c r="D39" s="45" t="s">
        <v>106</v>
      </c>
      <c r="E39" s="43"/>
      <c r="F39" s="46">
        <f t="shared" si="3"/>
        <v>0</v>
      </c>
    </row>
    <row r="40" spans="1:6" s="47" customFormat="1" ht="15" customHeight="1">
      <c r="A40" s="48" t="s">
        <v>107</v>
      </c>
      <c r="B40" s="43">
        <v>1959391467</v>
      </c>
      <c r="C40" s="44">
        <f t="shared" si="2"/>
        <v>1.23</v>
      </c>
      <c r="D40" s="45" t="s">
        <v>108</v>
      </c>
      <c r="E40" s="43"/>
      <c r="F40" s="46">
        <f t="shared" si="3"/>
        <v>0</v>
      </c>
    </row>
    <row r="41" spans="1:6" s="47" customFormat="1" ht="15" customHeight="1">
      <c r="A41" s="48" t="s">
        <v>109</v>
      </c>
      <c r="B41" s="43">
        <v>7643154280</v>
      </c>
      <c r="C41" s="44">
        <f t="shared" si="2"/>
        <v>4.8</v>
      </c>
      <c r="D41" s="45" t="s">
        <v>110</v>
      </c>
      <c r="E41" s="43"/>
      <c r="F41" s="46">
        <f t="shared" si="3"/>
        <v>0</v>
      </c>
    </row>
    <row r="42" spans="1:6" s="47" customFormat="1" ht="15" customHeight="1">
      <c r="A42" s="48" t="s">
        <v>111</v>
      </c>
      <c r="B42" s="43"/>
      <c r="C42" s="44">
        <f t="shared" si="2"/>
        <v>0</v>
      </c>
      <c r="D42" s="55" t="s">
        <v>112</v>
      </c>
      <c r="E42" s="44"/>
      <c r="F42" s="46">
        <f t="shared" si="3"/>
        <v>0</v>
      </c>
    </row>
    <row r="43" spans="1:6" s="47" customFormat="1" ht="15" customHeight="1">
      <c r="A43" s="48" t="s">
        <v>113</v>
      </c>
      <c r="B43" s="43"/>
      <c r="C43" s="44">
        <f t="shared" si="2"/>
        <v>0</v>
      </c>
      <c r="D43" s="45" t="s">
        <v>114</v>
      </c>
      <c r="E43" s="43"/>
      <c r="F43" s="46">
        <f t="shared" si="3"/>
        <v>0</v>
      </c>
    </row>
    <row r="44" spans="1:6" s="47" customFormat="1" ht="15.75" customHeight="1">
      <c r="A44" s="56"/>
      <c r="B44" s="44"/>
      <c r="C44" s="44"/>
      <c r="D44" s="57"/>
      <c r="E44" s="44"/>
      <c r="F44" s="46"/>
    </row>
    <row r="45" spans="1:6" s="47" customFormat="1" ht="15.75" customHeight="1">
      <c r="A45" s="56"/>
      <c r="B45" s="44"/>
      <c r="C45" s="44"/>
      <c r="D45" s="57"/>
      <c r="E45" s="44"/>
      <c r="F45" s="58"/>
    </row>
    <row r="46" spans="1:6" s="47" customFormat="1" ht="15.75" customHeight="1">
      <c r="A46" s="56"/>
      <c r="B46" s="39"/>
      <c r="C46" s="39"/>
      <c r="D46" s="57"/>
      <c r="E46" s="44"/>
      <c r="F46" s="58"/>
    </row>
    <row r="47" spans="1:6" s="47" customFormat="1" ht="15.75" customHeight="1" thickBot="1">
      <c r="A47" s="59" t="s">
        <v>115</v>
      </c>
      <c r="B47" s="60">
        <f>B6</f>
        <v>159360914366.88</v>
      </c>
      <c r="C47" s="60">
        <f>IF(B$6&gt;0,(B47/B$6)*100,0)</f>
        <v>100</v>
      </c>
      <c r="D47" s="59" t="s">
        <v>115</v>
      </c>
      <c r="E47" s="60">
        <f>E6+E26</f>
        <v>159360914366.88</v>
      </c>
      <c r="F47" s="61">
        <f>IF(E$47&gt;0,(E47/E$47)*100,0)</f>
        <v>100</v>
      </c>
    </row>
    <row r="48" spans="1:6" s="47" customFormat="1" ht="17.25" customHeight="1">
      <c r="A48" s="62" t="s">
        <v>116</v>
      </c>
      <c r="B48" s="63"/>
      <c r="C48" s="64"/>
      <c r="D48" s="64"/>
      <c r="E48" s="63"/>
      <c r="F48" s="65"/>
    </row>
    <row r="49" spans="5:6" s="47" customFormat="1" ht="14.25">
      <c r="E49" s="65"/>
      <c r="F49" s="66"/>
    </row>
    <row r="50" s="47" customFormat="1" ht="14.25"/>
    <row r="51" s="47" customFormat="1" ht="14.25"/>
    <row r="52" s="47" customFormat="1" ht="14.25"/>
    <row r="53" s="47" customFormat="1" ht="14.25">
      <c r="D53" s="67"/>
    </row>
    <row r="54" s="47" customFormat="1" ht="14.25">
      <c r="D54" s="67"/>
    </row>
    <row r="55" s="47" customFormat="1" ht="14.25">
      <c r="D55" s="65"/>
    </row>
    <row r="56" s="47" customFormat="1" ht="14.25">
      <c r="D56" s="65"/>
    </row>
    <row r="57" s="47" customFormat="1" ht="14.25">
      <c r="D57" s="67"/>
    </row>
    <row r="58" s="47" customFormat="1" ht="14.25">
      <c r="D58" s="65"/>
    </row>
    <row r="59" s="47" customFormat="1" ht="14.25">
      <c r="D59" s="65"/>
    </row>
    <row r="60" s="47" customFormat="1" ht="14.25">
      <c r="D60" s="65"/>
    </row>
    <row r="61" s="47" customFormat="1" ht="14.25">
      <c r="D61" s="67"/>
    </row>
    <row r="62" spans="4:6" ht="16.5">
      <c r="D62" s="65"/>
      <c r="F62" s="47"/>
    </row>
    <row r="63" spans="4:6" ht="16.5">
      <c r="D63" s="65"/>
      <c r="F63" s="47"/>
    </row>
    <row r="64" ht="16.5">
      <c r="D64" s="65"/>
    </row>
    <row r="65" ht="16.5">
      <c r="D65" s="67"/>
    </row>
    <row r="66" ht="16.5">
      <c r="D66" s="65"/>
    </row>
    <row r="67" ht="16.5">
      <c r="D67" s="65"/>
    </row>
    <row r="68" ht="16.5">
      <c r="D68" s="68"/>
    </row>
    <row r="69" ht="16.5">
      <c r="D69" s="68"/>
    </row>
    <row r="70" ht="16.5">
      <c r="D70" s="68"/>
    </row>
    <row r="71" ht="16.5">
      <c r="D71" s="68"/>
    </row>
    <row r="72" ht="16.5">
      <c r="D72" s="68"/>
    </row>
    <row r="73" ht="16.5">
      <c r="D73" s="68"/>
    </row>
    <row r="74" ht="16.5">
      <c r="D74" s="68"/>
    </row>
    <row r="75" ht="16.5">
      <c r="D75" s="68"/>
    </row>
    <row r="76" ht="16.5">
      <c r="D76" s="68"/>
    </row>
  </sheetData>
  <mergeCells count="3">
    <mergeCell ref="A3:E3"/>
    <mergeCell ref="A1:F1"/>
    <mergeCell ref="A2:F2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2009-08-28T02:30:17Z</dcterms:created>
  <dcterms:modified xsi:type="dcterms:W3CDTF">2009-08-31T08:43:19Z</dcterms:modified>
  <cp:category/>
  <cp:version/>
  <cp:contentType/>
  <cp:contentStatus/>
</cp:coreProperties>
</file>