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來源用途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<sst xmlns="http://schemas.openxmlformats.org/spreadsheetml/2006/main" count="67" uniqueCount="63">
  <si>
    <t>社會福利基金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</si>
  <si>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</si>
  <si>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</si>
  <si>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</si>
  <si>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</si>
  <si>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</si>
  <si>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分 配 預 算 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</si>
  <si>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</si>
  <si>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</si>
  <si>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</si>
  <si>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</si>
  <si>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</si>
  <si>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</si>
  <si>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</si>
  <si>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</si>
  <si>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</si>
  <si>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</si>
  <si>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</si>
  <si>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</si>
  <si>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福利服務計畫</t>
  </si>
  <si>
    <t>托兒業務計畫</t>
  </si>
  <si>
    <t>公彩回饋推展社福計畫</t>
  </si>
  <si>
    <t>一般行政管理計畫</t>
  </si>
  <si>
    <r>
      <t>本期賸餘（短絀－</t>
    </r>
    <r>
      <rPr>
        <b/>
        <sz val="10"/>
        <rFont val="新細明體"/>
        <family val="1"/>
      </rPr>
      <t>）</t>
    </r>
  </si>
  <si>
    <t>期初累積賸餘（短絀－）</t>
  </si>
  <si>
    <r>
      <t>期末累積賸餘（短絀－</t>
    </r>
    <r>
      <rPr>
        <b/>
        <sz val="10"/>
        <rFont val="新細明體"/>
        <family val="1"/>
      </rPr>
      <t>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</si>
  <si>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</si>
  <si>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</si>
  <si>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社會福利基金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</si>
  <si>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</si>
  <si>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</si>
  <si>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</si>
  <si>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</si>
  <si>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</si>
  <si>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</si>
  <si>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</si>
  <si>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</si>
  <si>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</si>
  <si>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</si>
  <si>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</si>
  <si>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</si>
  <si>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</si>
  <si>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</si>
  <si>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</si>
  <si>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</si>
  <si>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</si>
  <si>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</si>
  <si>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</si>
  <si>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</si>
  <si>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</si>
  <si>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</si>
  <si>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</si>
  <si>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</si>
  <si>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</si>
  <si>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</si>
  <si>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</si>
  <si>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</si>
  <si>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</si>
  <si>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</si>
  <si>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</si>
  <si>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</si>
  <si>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</si>
  <si>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305,493,724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</si>
</sst>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_(* #,##0.00_);_(&quot;–&quot;* #,##0.00_);_(* &quot;  &quot;_);_(@_)"/>
    <numFmt numFmtId="194" formatCode="#,##0;\(\-\)#,##0"/>
    <numFmt numFmtId="195" formatCode="_(* #,##0.00_);_(* \(#,##0.00\);_(* &quot;…&quot;??_);_(@_)"/>
    <numFmt numFmtId="196" formatCode="_(* #,##0.00_);_(\-* #,##0.00_);_(* &quot;…&quot;_);_(@_)"/>
    <numFmt numFmtId="197" formatCode="m&quot;月&quot;d&quot;日&quot;"/>
    <numFmt numFmtId="198" formatCode="0."/>
    <numFmt numFmtId="199" formatCode="_(* #,##0.0_);_(* \(#,##0.0\);_(* &quot;-&quot;??_);_(@_)"/>
    <numFmt numFmtId="200" formatCode="_(* #,##0_);_(* \(#,##0\);_(* &quot;-&quot;??_);_(@_)"/>
    <numFmt numFmtId="201" formatCode="0_ ;[Red]\-0\ "/>
    <numFmt numFmtId="202" formatCode="#,##0_ ;[Red]\-#,##0\ "/>
    <numFmt numFmtId="203" formatCode="_(&quot; +&quot;* #,##0.00_);_(&quot; –&quot;* #,##0.00_);_(* &quot;…&quot;_);_(@_)"/>
    <numFmt numFmtId="204" formatCode="_(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0.0000"/>
    <numFmt numFmtId="208" formatCode="#,##0.0000"/>
    <numFmt numFmtId="209" formatCode="0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DBNum1][$-404]e&quot;年&quot;m&quot;月&quot;d&quot;日&quot;"/>
    <numFmt numFmtId="214" formatCode="#,###_ "/>
    <numFmt numFmtId="215" formatCode="#,##0.00_ ;[Red]\-#,##0.00\ "/>
    <numFmt numFmtId="216" formatCode="_-* #,##0.00_-;\-* #,##0.00_-;_-* &quot;…&quot;_-;_-@_-"/>
    <numFmt numFmtId="217" formatCode="_-\ #,##0_-;\-\ #,##0_-;_ &quot;&quot;_-"/>
    <numFmt numFmtId="218" formatCode="_-\ #,##0.00_-;\-\ #,##0.00_-;_ &quot;&quot;_-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_(* #,##0.0000_);_(* \(#,##0.0000\);_(* &quot;-&quot;_);_(@_)"/>
    <numFmt numFmtId="223" formatCode="0_)"/>
    <numFmt numFmtId="224" formatCode="0.00_ "/>
    <numFmt numFmtId="225" formatCode="_-\ #,##0_-;\-\ #,##0_-;_-\ &quot;-&quot;_-"/>
    <numFmt numFmtId="226" formatCode="_-\ #,##0\-;\-\ #,##0\-;_-\ &quot;-&quot;\-"/>
    <numFmt numFmtId="227" formatCode="\-\ #,##0_-;\-\ #,##0_-;\-\ &quot;-&quot;_-"/>
    <numFmt numFmtId="228" formatCode="_-\ #,##0.0_-;\-\ #,##0.0_-;_ &quot;&quot;_-"/>
    <numFmt numFmtId="229" formatCode="_(&quot; +&quot;* #,##0.00_);_(&quot;－&quot;* #,##0.00_);_(* \ _);_(@_)"/>
  </numFmts>
  <fonts count="2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13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vertical="center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7" fontId="16" fillId="0" borderId="4" xfId="19" applyNumberFormat="1" applyFont="1" applyBorder="1" applyAlignment="1" applyProtection="1">
      <alignment vertical="center"/>
      <protection/>
    </xf>
    <xf numFmtId="178" fontId="16" fillId="0" borderId="0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7" fontId="18" fillId="0" borderId="4" xfId="19" applyNumberFormat="1" applyFont="1" applyBorder="1" applyAlignment="1" applyProtection="1">
      <alignment vertical="center"/>
      <protection/>
    </xf>
    <xf numFmtId="178" fontId="18" fillId="0" borderId="0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wrapText="1" indent="1"/>
      <protection locked="0"/>
    </xf>
    <xf numFmtId="0" fontId="17" fillId="0" borderId="4" xfId="19" applyFont="1" applyBorder="1" applyAlignment="1" applyProtection="1">
      <alignment horizontal="left" vertical="center" indent="1"/>
      <protection locked="0"/>
    </xf>
    <xf numFmtId="0" fontId="17" fillId="0" borderId="4" xfId="19" applyFont="1" applyBorder="1" applyAlignment="1" applyProtection="1">
      <alignment vertical="center"/>
      <protection locked="0"/>
    </xf>
    <xf numFmtId="176" fontId="16" fillId="0" borderId="4" xfId="19" applyNumberFormat="1" applyFont="1" applyBorder="1" applyAlignment="1" applyProtection="1">
      <alignment vertical="center"/>
      <protection locked="0"/>
    </xf>
    <xf numFmtId="0" fontId="15" fillId="0" borderId="5" xfId="19" applyFont="1" applyBorder="1" applyAlignment="1" applyProtection="1">
      <alignment vertical="center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177" fontId="16" fillId="0" borderId="5" xfId="19" applyNumberFormat="1" applyFont="1" applyBorder="1" applyAlignment="1" applyProtection="1">
      <alignment vertical="center"/>
      <protection/>
    </xf>
    <xf numFmtId="178" fontId="16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20" fillId="0" borderId="9" xfId="20" applyFont="1" applyBorder="1" applyAlignment="1" applyProtection="1">
      <alignment horizontal="center" vertical="center"/>
      <protection/>
    </xf>
    <xf numFmtId="0" fontId="20" fillId="0" borderId="10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21" fillId="0" borderId="3" xfId="20" applyFont="1" applyBorder="1" applyAlignment="1" applyProtection="1">
      <alignment horizontal="left" vertical="center" indent="1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6" fontId="16" fillId="0" borderId="11" xfId="20" applyNumberFormat="1" applyFont="1" applyBorder="1" applyAlignment="1" applyProtection="1">
      <alignment vertical="center"/>
      <protection/>
    </xf>
    <xf numFmtId="0" fontId="21" fillId="0" borderId="11" xfId="20" applyFont="1" applyBorder="1" applyAlignment="1" applyProtection="1">
      <alignment horizontal="left" vertical="center" indent="1"/>
      <protection/>
    </xf>
    <xf numFmtId="176" fontId="16" fillId="0" borderId="12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horizontal="left" vertical="center"/>
      <protection/>
    </xf>
    <xf numFmtId="176" fontId="16" fillId="0" borderId="13" xfId="20" applyNumberFormat="1" applyFont="1" applyBorder="1" applyAlignment="1" applyProtection="1">
      <alignment vertical="center"/>
      <protection/>
    </xf>
    <xf numFmtId="0" fontId="15" fillId="0" borderId="13" xfId="20" applyFont="1" applyBorder="1" applyAlignment="1" applyProtection="1">
      <alignment horizontal="left" vertical="center"/>
      <protection/>
    </xf>
    <xf numFmtId="176" fontId="16" fillId="0" borderId="14" xfId="20" applyNumberFormat="1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distributed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6" fontId="18" fillId="0" borderId="13" xfId="20" applyNumberFormat="1" applyFont="1" applyBorder="1" applyAlignment="1" applyProtection="1">
      <alignment vertical="center"/>
      <protection/>
    </xf>
    <xf numFmtId="0" fontId="17" fillId="0" borderId="13" xfId="20" applyFont="1" applyBorder="1" applyAlignment="1" applyProtection="1">
      <alignment horizontal="distributed" vertical="center" indent="1"/>
      <protection/>
    </xf>
    <xf numFmtId="176" fontId="18" fillId="0" borderId="14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21" fillId="0" borderId="13" xfId="20" applyFont="1" applyBorder="1" applyAlignment="1" applyProtection="1">
      <alignment horizontal="left" vertical="center" indent="1"/>
      <protection/>
    </xf>
    <xf numFmtId="0" fontId="15" fillId="0" borderId="4" xfId="20" applyFont="1" applyBorder="1" applyAlignment="1" applyProtection="1">
      <alignment horizontal="left" vertical="center" wrapText="1"/>
      <protection/>
    </xf>
    <xf numFmtId="0" fontId="17" fillId="0" borderId="13" xfId="20" applyFont="1" applyBorder="1" applyAlignment="1" applyProtection="1">
      <alignment vertical="center"/>
      <protection/>
    </xf>
    <xf numFmtId="176" fontId="18" fillId="0" borderId="4" xfId="20" applyNumberFormat="1" applyFont="1" applyBorder="1" applyAlignment="1" applyProtection="1">
      <alignment vertical="center"/>
      <protection/>
    </xf>
    <xf numFmtId="0" fontId="15" fillId="0" borderId="13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2"/>
      <protection/>
    </xf>
    <xf numFmtId="0" fontId="17" fillId="0" borderId="4" xfId="20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21" fillId="0" borderId="5" xfId="20" applyFont="1" applyBorder="1" applyAlignment="1" applyProtection="1">
      <alignment horizontal="distributed" vertical="center" indent="1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0" fontId="21" fillId="0" borderId="6" xfId="20" applyFont="1" applyBorder="1" applyAlignment="1" applyProtection="1">
      <alignment horizontal="distributed" vertical="center" indent="1"/>
      <protection/>
    </xf>
    <xf numFmtId="176" fontId="16" fillId="0" borderId="5" xfId="20" applyNumberFormat="1" applyFont="1" applyBorder="1" applyAlignment="1" applyProtection="1">
      <alignment vertical="center"/>
      <protection/>
    </xf>
    <xf numFmtId="176" fontId="16" fillId="0" borderId="15" xfId="20" applyNumberFormat="1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0" fontId="17" fillId="0" borderId="16" xfId="20" applyFont="1" applyBorder="1" applyAlignment="1" applyProtection="1">
      <alignment vertical="center"/>
      <protection/>
    </xf>
    <xf numFmtId="189" fontId="18" fillId="0" borderId="16" xfId="20" applyNumberFormat="1" applyFont="1" applyBorder="1" applyAlignment="1" applyProtection="1">
      <alignment vertical="center"/>
      <protection locked="0"/>
    </xf>
    <xf numFmtId="189" fontId="0" fillId="0" borderId="16" xfId="20" applyNumberFormat="1" applyBorder="1" applyAlignment="1" applyProtection="1">
      <alignment vertical="center"/>
      <protection locked="0"/>
    </xf>
    <xf numFmtId="0" fontId="13" fillId="0" borderId="9" xfId="19" applyFont="1" applyBorder="1" applyAlignment="1" applyProtection="1">
      <alignment horizontal="center"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0" fillId="0" borderId="16" xfId="19" applyBorder="1" applyAlignment="1" applyProtection="1">
      <alignment vertical="center" wrapText="1"/>
      <protection/>
    </xf>
    <xf numFmtId="0" fontId="0" fillId="0" borderId="16" xfId="19" applyBorder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17" xfId="19" applyFont="1" applyBorder="1" applyAlignment="1" applyProtection="1">
      <alignment horizontal="center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7政事基金(本處綜計用)--來源用途餘絀表_980728" xfId="19"/>
    <cellStyle name="一般_098_08政事基金(本處綜計用)--平衡表_980728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E50"/>
  <sheetViews>
    <sheetView tabSelected="1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" sqref="A2:E2"/>
    </sheetView>
  </sheetViews>
  <sheetFormatPr defaultColWidth="9.00390625" defaultRowHeight="16.5"/>
  <cols>
    <col min="1" max="1" width="29.00390625" style="26" customWidth="1"/>
    <col min="2" max="2" width="17.125" style="26" customWidth="1"/>
    <col min="3" max="3" width="16.25390625" style="26" customWidth="1"/>
    <col min="4" max="4" width="15.50390625" style="26" customWidth="1"/>
    <col min="5" max="5" width="7.875" style="26" customWidth="1"/>
    <col min="6" max="16384" width="9.00390625" style="26" customWidth="1"/>
  </cols>
  <sheetData>
    <row r="1" spans="1:5" s="1" customFormat="1" ht="27.75" customHeight="1">
      <c r="A1" s="73" t="s">
        <v>0</v>
      </c>
      <c r="B1" s="74"/>
      <c r="C1" s="74"/>
      <c r="D1" s="74"/>
      <c r="E1" s="74"/>
    </row>
    <row r="2" spans="1:5" s="2" customFormat="1" ht="27.75" customHeight="1">
      <c r="A2" s="75" t="s">
        <v>1</v>
      </c>
      <c r="B2" s="75"/>
      <c r="C2" s="75"/>
      <c r="D2" s="75"/>
      <c r="E2" s="75"/>
    </row>
    <row r="3" spans="1:5" s="1" customFormat="1" ht="10.5" customHeight="1">
      <c r="A3" s="72"/>
      <c r="B3" s="72"/>
      <c r="C3" s="72"/>
      <c r="D3" s="72"/>
      <c r="E3" s="72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6" t="s">
        <v>4</v>
      </c>
      <c r="B5" s="68" t="s">
        <v>5</v>
      </c>
      <c r="C5" s="68" t="s">
        <v>6</v>
      </c>
      <c r="D5" s="68" t="s">
        <v>7</v>
      </c>
      <c r="E5" s="69"/>
    </row>
    <row r="6" spans="1:5" s="1" customFormat="1" ht="16.5">
      <c r="A6" s="77"/>
      <c r="B6" s="78"/>
      <c r="C6" s="78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1105301354</v>
      </c>
      <c r="C7" s="8">
        <f>SUM(C8:C14)</f>
        <v>1132898000</v>
      </c>
      <c r="D7" s="9">
        <f aca="true" t="shared" si="0" ref="D7:D47">B7-C7</f>
        <v>-27596646</v>
      </c>
      <c r="E7" s="10">
        <f aca="true" t="shared" si="1" ref="E7:E47">IF(C7=0,0,(D7/C7)*100)</f>
        <v>-2.44</v>
      </c>
    </row>
    <row r="8" spans="1:5" s="16" customFormat="1" ht="13.5" customHeight="1">
      <c r="A8" s="12" t="s">
        <v>11</v>
      </c>
      <c r="B8" s="13">
        <v>268243039</v>
      </c>
      <c r="C8" s="13">
        <v>246800000</v>
      </c>
      <c r="D8" s="14">
        <f t="shared" si="0"/>
        <v>21443039</v>
      </c>
      <c r="E8" s="15">
        <f t="shared" si="1"/>
        <v>8.69</v>
      </c>
    </row>
    <row r="9" spans="1:5" s="16" customFormat="1" ht="13.5" customHeight="1">
      <c r="A9" s="12" t="s">
        <v>12</v>
      </c>
      <c r="B9" s="13">
        <v>0</v>
      </c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>
        <v>87507409</v>
      </c>
      <c r="C10" s="13">
        <v>134692000</v>
      </c>
      <c r="D10" s="14">
        <f t="shared" si="0"/>
        <v>-47184591</v>
      </c>
      <c r="E10" s="15">
        <f t="shared" si="1"/>
        <v>-35.03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8276633</v>
      </c>
      <c r="C12" s="13">
        <v>7907000</v>
      </c>
      <c r="D12" s="14">
        <f t="shared" si="0"/>
        <v>369633</v>
      </c>
      <c r="E12" s="15">
        <f t="shared" si="1"/>
        <v>4.67</v>
      </c>
    </row>
    <row r="13" spans="1:5" s="16" customFormat="1" ht="13.5" customHeight="1">
      <c r="A13" s="12" t="s">
        <v>16</v>
      </c>
      <c r="B13" s="13">
        <v>169775096</v>
      </c>
      <c r="C13" s="13">
        <v>168904000</v>
      </c>
      <c r="D13" s="14">
        <f t="shared" si="0"/>
        <v>871096</v>
      </c>
      <c r="E13" s="15">
        <f t="shared" si="1"/>
        <v>0.52</v>
      </c>
    </row>
    <row r="14" spans="1:5" s="16" customFormat="1" ht="13.5" customHeight="1">
      <c r="A14" s="12" t="s">
        <v>17</v>
      </c>
      <c r="B14" s="13">
        <v>571499177</v>
      </c>
      <c r="C14" s="13">
        <v>574595000</v>
      </c>
      <c r="D14" s="14">
        <f t="shared" si="0"/>
        <v>-3095823</v>
      </c>
      <c r="E14" s="15">
        <f t="shared" si="1"/>
        <v>-0.54</v>
      </c>
    </row>
    <row r="15" spans="1:5" s="11" customFormat="1" ht="20.25" customHeight="1">
      <c r="A15" s="17" t="s">
        <v>18</v>
      </c>
      <c r="B15" s="8">
        <f>SUM(B16:B46)</f>
        <v>979818679</v>
      </c>
      <c r="C15" s="8">
        <f>SUM(C16:C45)</f>
        <v>1455495000</v>
      </c>
      <c r="D15" s="9">
        <f t="shared" si="0"/>
        <v>-475676321</v>
      </c>
      <c r="E15" s="10">
        <f t="shared" si="1"/>
        <v>-32.68</v>
      </c>
    </row>
    <row r="16" spans="1:5" s="16" customFormat="1" ht="13.5" customHeight="1">
      <c r="A16" s="18" t="s">
        <v>19</v>
      </c>
      <c r="B16" s="13">
        <v>753469253</v>
      </c>
      <c r="C16" s="13">
        <v>894821000</v>
      </c>
      <c r="D16" s="14">
        <f t="shared" si="0"/>
        <v>-141351747</v>
      </c>
      <c r="E16" s="15">
        <f t="shared" si="1"/>
        <v>-15.8</v>
      </c>
    </row>
    <row r="17" spans="1:5" s="16" customFormat="1" ht="13.5" customHeight="1">
      <c r="A17" s="18" t="s">
        <v>20</v>
      </c>
      <c r="B17" s="13">
        <v>1519071</v>
      </c>
      <c r="C17" s="13">
        <v>1907000</v>
      </c>
      <c r="D17" s="14">
        <f t="shared" si="0"/>
        <v>-387929</v>
      </c>
      <c r="E17" s="15">
        <f t="shared" si="1"/>
        <v>-20.34</v>
      </c>
    </row>
    <row r="18" spans="1:5" s="16" customFormat="1" ht="13.5" customHeight="1">
      <c r="A18" s="18" t="s">
        <v>21</v>
      </c>
      <c r="B18" s="13">
        <v>224175595</v>
      </c>
      <c r="C18" s="13">
        <v>557334000</v>
      </c>
      <c r="D18" s="14">
        <f t="shared" si="0"/>
        <v>-333158405</v>
      </c>
      <c r="E18" s="15">
        <f t="shared" si="1"/>
        <v>-59.78</v>
      </c>
    </row>
    <row r="19" spans="1:5" s="16" customFormat="1" ht="13.5" customHeight="1">
      <c r="A19" s="19" t="s">
        <v>22</v>
      </c>
      <c r="B19" s="13">
        <v>654760</v>
      </c>
      <c r="C19" s="13">
        <v>1433000</v>
      </c>
      <c r="D19" s="14">
        <f t="shared" si="0"/>
        <v>-778240</v>
      </c>
      <c r="E19" s="15">
        <f t="shared" si="1"/>
        <v>-54.31</v>
      </c>
    </row>
    <row r="20" spans="1:5" s="16" customFormat="1" ht="13.5" customHeight="1">
      <c r="A20" s="20"/>
      <c r="B20" s="13"/>
      <c r="C20" s="13"/>
      <c r="D20" s="14">
        <f t="shared" si="0"/>
        <v>0</v>
      </c>
      <c r="E20" s="15">
        <f t="shared" si="1"/>
        <v>0</v>
      </c>
    </row>
    <row r="21" spans="1:5" s="16" customFormat="1" ht="13.5" customHeight="1">
      <c r="A21" s="20"/>
      <c r="B21" s="13"/>
      <c r="C21" s="13"/>
      <c r="D21" s="14">
        <f t="shared" si="0"/>
        <v>0</v>
      </c>
      <c r="E21" s="15">
        <f t="shared" si="1"/>
        <v>0</v>
      </c>
    </row>
    <row r="22" spans="1:5" s="16" customFormat="1" ht="13.5" customHeight="1">
      <c r="A22" s="20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20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20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20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20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20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20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20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20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0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0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0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0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0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20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20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20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20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20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20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20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20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3.5" customHeight="1">
      <c r="A44" s="20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3.5" customHeight="1">
      <c r="A45" s="20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3.5" customHeight="1">
      <c r="A46" s="20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23</v>
      </c>
      <c r="B47" s="8">
        <f>B7-B15</f>
        <v>125482675</v>
      </c>
      <c r="C47" s="8">
        <f>C7-C15</f>
        <v>-322597000</v>
      </c>
      <c r="D47" s="9">
        <f t="shared" si="0"/>
        <v>448079675</v>
      </c>
      <c r="E47" s="10">
        <f t="shared" si="1"/>
        <v>-138.9</v>
      </c>
    </row>
    <row r="48" spans="1:5" s="11" customFormat="1" ht="19.5" customHeight="1">
      <c r="A48" s="17" t="s">
        <v>24</v>
      </c>
      <c r="B48" s="21">
        <v>2025081100</v>
      </c>
      <c r="C48" s="21">
        <v>1193286000</v>
      </c>
      <c r="D48" s="9"/>
      <c r="E48" s="10"/>
    </row>
    <row r="49" spans="1:5" s="11" customFormat="1" ht="19.5" customHeight="1" thickBot="1">
      <c r="A49" s="22" t="s">
        <v>25</v>
      </c>
      <c r="B49" s="23">
        <f>B47+B48</f>
        <v>2150563775</v>
      </c>
      <c r="C49" s="23">
        <f>C47+C48</f>
        <v>870689000</v>
      </c>
      <c r="D49" s="24"/>
      <c r="E49" s="25"/>
    </row>
    <row r="50" spans="1:5" ht="46.5" customHeight="1">
      <c r="A50" s="70" t="s">
        <v>26</v>
      </c>
      <c r="B50" s="71"/>
      <c r="C50" s="71"/>
      <c r="D50" s="71"/>
      <c r="E50" s="71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F36"/>
  <sheetViews>
    <sheetView workbookViewId="0" topLeftCell="A1">
      <selection activeCell="A2" sqref="A2:F2"/>
    </sheetView>
  </sheetViews>
  <sheetFormatPr defaultColWidth="9.00390625" defaultRowHeight="16.5"/>
  <cols>
    <col min="1" max="1" width="17.25390625" style="27" customWidth="1"/>
    <col min="2" max="2" width="18.75390625" style="27" customWidth="1"/>
    <col min="3" max="3" width="8.875" style="27" customWidth="1"/>
    <col min="4" max="4" width="17.125" style="27" customWidth="1"/>
    <col min="5" max="5" width="18.375" style="27" customWidth="1"/>
    <col min="6" max="6" width="8.625" style="27" customWidth="1"/>
    <col min="7" max="16384" width="9.00390625" style="27" customWidth="1"/>
  </cols>
  <sheetData>
    <row r="1" spans="1:6" ht="27.75" customHeight="1">
      <c r="A1" s="79" t="s">
        <v>28</v>
      </c>
      <c r="B1" s="80"/>
      <c r="C1" s="80"/>
      <c r="D1" s="80"/>
      <c r="E1" s="80"/>
      <c r="F1" s="80"/>
    </row>
    <row r="2" spans="1:6" ht="27.75" customHeight="1">
      <c r="A2" s="81" t="s">
        <v>29</v>
      </c>
      <c r="B2" s="81"/>
      <c r="C2" s="81"/>
      <c r="D2" s="81"/>
      <c r="E2" s="81"/>
      <c r="F2" s="81"/>
    </row>
    <row r="3" spans="1:5" ht="10.5" customHeight="1">
      <c r="A3" s="82"/>
      <c r="B3" s="82"/>
      <c r="C3" s="82"/>
      <c r="D3" s="82"/>
      <c r="E3" s="82"/>
    </row>
    <row r="4" spans="1:6" ht="18" customHeight="1" thickBot="1">
      <c r="A4" s="28"/>
      <c r="B4" s="28" t="s">
        <v>30</v>
      </c>
      <c r="C4" s="28"/>
      <c r="D4" s="28"/>
      <c r="F4" s="29" t="s">
        <v>31</v>
      </c>
    </row>
    <row r="5" spans="1:6" s="34" customFormat="1" ht="33.75" customHeight="1">
      <c r="A5" s="30" t="s">
        <v>32</v>
      </c>
      <c r="B5" s="31" t="s">
        <v>33</v>
      </c>
      <c r="C5" s="32" t="s">
        <v>27</v>
      </c>
      <c r="D5" s="31" t="s">
        <v>32</v>
      </c>
      <c r="E5" s="31" t="s">
        <v>33</v>
      </c>
      <c r="F5" s="33" t="s">
        <v>27</v>
      </c>
    </row>
    <row r="6" spans="1:6" s="40" customFormat="1" ht="26.25" customHeight="1">
      <c r="A6" s="35" t="s">
        <v>34</v>
      </c>
      <c r="B6" s="36">
        <f>SUM(B7,B14,B19)</f>
        <v>2250797677</v>
      </c>
      <c r="C6" s="37">
        <f aca="true" t="shared" si="0" ref="C6:C21">ROUND(IF(B$6&gt;0,(B6/B$6)*100,0),2)</f>
        <v>100</v>
      </c>
      <c r="D6" s="38" t="s">
        <v>35</v>
      </c>
      <c r="E6" s="36">
        <f>SUM(E7,E11)</f>
        <v>100233902</v>
      </c>
      <c r="F6" s="39">
        <f aca="true" t="shared" si="1" ref="F6:F16">ROUND(IF(E$35&gt;0,(E6/E$35)*100,0),2)</f>
        <v>4.45</v>
      </c>
    </row>
    <row r="7" spans="1:6" s="40" customFormat="1" ht="24.75" customHeight="1">
      <c r="A7" s="41" t="s">
        <v>36</v>
      </c>
      <c r="B7" s="36">
        <f>SUM(B8:B13)</f>
        <v>2190442383</v>
      </c>
      <c r="C7" s="42">
        <f t="shared" si="0"/>
        <v>97.32</v>
      </c>
      <c r="D7" s="43" t="s">
        <v>37</v>
      </c>
      <c r="E7" s="36">
        <f>SUM(E8:E10)</f>
        <v>28921556</v>
      </c>
      <c r="F7" s="44">
        <f t="shared" si="1"/>
        <v>1.28</v>
      </c>
    </row>
    <row r="8" spans="1:6" s="50" customFormat="1" ht="24.75" customHeight="1">
      <c r="A8" s="45" t="s">
        <v>38</v>
      </c>
      <c r="B8" s="46">
        <v>1801209504</v>
      </c>
      <c r="C8" s="47">
        <f t="shared" si="0"/>
        <v>80.03</v>
      </c>
      <c r="D8" s="48" t="s">
        <v>39</v>
      </c>
      <c r="E8" s="46"/>
      <c r="F8" s="49">
        <f t="shared" si="1"/>
        <v>0</v>
      </c>
    </row>
    <row r="9" spans="1:6" s="50" customFormat="1" ht="24.75" customHeight="1">
      <c r="A9" s="45" t="s">
        <v>40</v>
      </c>
      <c r="B9" s="46"/>
      <c r="C9" s="47">
        <f t="shared" si="0"/>
        <v>0</v>
      </c>
      <c r="D9" s="48" t="s">
        <v>41</v>
      </c>
      <c r="E9" s="46">
        <v>24988303</v>
      </c>
      <c r="F9" s="49">
        <f t="shared" si="1"/>
        <v>1.11</v>
      </c>
    </row>
    <row r="10" spans="1:6" s="50" customFormat="1" ht="24.75" customHeight="1">
      <c r="A10" s="45" t="s">
        <v>42</v>
      </c>
      <c r="B10" s="46">
        <v>9790288</v>
      </c>
      <c r="C10" s="47">
        <f t="shared" si="0"/>
        <v>0.43</v>
      </c>
      <c r="D10" s="48" t="s">
        <v>43</v>
      </c>
      <c r="E10" s="46">
        <v>3933253</v>
      </c>
      <c r="F10" s="49">
        <f t="shared" si="1"/>
        <v>0.17</v>
      </c>
    </row>
    <row r="11" spans="1:6" s="50" customFormat="1" ht="24.75" customHeight="1">
      <c r="A11" s="45" t="s">
        <v>44</v>
      </c>
      <c r="B11" s="46"/>
      <c r="C11" s="47">
        <f t="shared" si="0"/>
        <v>0</v>
      </c>
      <c r="D11" s="43" t="s">
        <v>45</v>
      </c>
      <c r="E11" s="36">
        <f>SUM(E12)</f>
        <v>71312346</v>
      </c>
      <c r="F11" s="44">
        <f t="shared" si="1"/>
        <v>3.17</v>
      </c>
    </row>
    <row r="12" spans="1:6" s="50" customFormat="1" ht="24.75" customHeight="1">
      <c r="A12" s="45" t="s">
        <v>46</v>
      </c>
      <c r="B12" s="46">
        <v>379442591</v>
      </c>
      <c r="C12" s="47">
        <f t="shared" si="0"/>
        <v>16.86</v>
      </c>
      <c r="D12" s="48" t="s">
        <v>47</v>
      </c>
      <c r="E12" s="46">
        <v>71312346</v>
      </c>
      <c r="F12" s="49">
        <f t="shared" si="1"/>
        <v>3.17</v>
      </c>
    </row>
    <row r="13" spans="1:6" s="50" customFormat="1" ht="24.75" customHeight="1">
      <c r="A13" s="45" t="s">
        <v>48</v>
      </c>
      <c r="B13" s="46"/>
      <c r="C13" s="47">
        <f t="shared" si="0"/>
        <v>0</v>
      </c>
      <c r="D13" s="51" t="s">
        <v>49</v>
      </c>
      <c r="E13" s="36">
        <f>SUM(E14)</f>
        <v>2150563775</v>
      </c>
      <c r="F13" s="44">
        <f t="shared" si="1"/>
        <v>95.55</v>
      </c>
    </row>
    <row r="14" spans="1:6" s="50" customFormat="1" ht="30.75" customHeight="1">
      <c r="A14" s="52" t="s">
        <v>50</v>
      </c>
      <c r="B14" s="36">
        <f>SUM(B15:B18)</f>
        <v>33606384</v>
      </c>
      <c r="C14" s="42">
        <f t="shared" si="0"/>
        <v>1.49</v>
      </c>
      <c r="D14" s="43" t="s">
        <v>51</v>
      </c>
      <c r="E14" s="36">
        <f>SUM(E15:E16)</f>
        <v>2150563775</v>
      </c>
      <c r="F14" s="44">
        <f t="shared" si="1"/>
        <v>95.55</v>
      </c>
    </row>
    <row r="15" spans="1:6" s="50" customFormat="1" ht="24.75" customHeight="1">
      <c r="A15" s="45" t="s">
        <v>52</v>
      </c>
      <c r="B15" s="46"/>
      <c r="C15" s="47">
        <f t="shared" si="0"/>
        <v>0</v>
      </c>
      <c r="D15" s="48" t="s">
        <v>53</v>
      </c>
      <c r="E15" s="46">
        <v>2150563775</v>
      </c>
      <c r="F15" s="49">
        <f t="shared" si="1"/>
        <v>95.55</v>
      </c>
    </row>
    <row r="16" spans="1:6" s="50" customFormat="1" ht="24.75" customHeight="1">
      <c r="A16" s="45" t="s">
        <v>54</v>
      </c>
      <c r="B16" s="46"/>
      <c r="C16" s="47">
        <f t="shared" si="0"/>
        <v>0</v>
      </c>
      <c r="D16" s="48" t="s">
        <v>55</v>
      </c>
      <c r="E16" s="46"/>
      <c r="F16" s="49">
        <f t="shared" si="1"/>
        <v>0</v>
      </c>
    </row>
    <row r="17" spans="1:6" s="50" customFormat="1" ht="24.75" customHeight="1">
      <c r="A17" s="45" t="s">
        <v>56</v>
      </c>
      <c r="B17" s="46"/>
      <c r="C17" s="47">
        <f t="shared" si="0"/>
        <v>0</v>
      </c>
      <c r="D17" s="53"/>
      <c r="E17" s="54"/>
      <c r="F17" s="44"/>
    </row>
    <row r="18" spans="1:6" s="50" customFormat="1" ht="24.75" customHeight="1">
      <c r="A18" s="45" t="s">
        <v>57</v>
      </c>
      <c r="B18" s="46">
        <v>33606384</v>
      </c>
      <c r="C18" s="47">
        <f t="shared" si="0"/>
        <v>1.49</v>
      </c>
      <c r="D18" s="53"/>
      <c r="E18" s="54"/>
      <c r="F18" s="44"/>
    </row>
    <row r="19" spans="1:6" s="50" customFormat="1" ht="24.75" customHeight="1">
      <c r="A19" s="41" t="s">
        <v>58</v>
      </c>
      <c r="B19" s="36">
        <f>SUM(B20:B21)</f>
        <v>26748910</v>
      </c>
      <c r="C19" s="42">
        <f t="shared" si="0"/>
        <v>1.19</v>
      </c>
      <c r="D19" s="53"/>
      <c r="E19" s="54"/>
      <c r="F19" s="44"/>
    </row>
    <row r="20" spans="1:6" s="50" customFormat="1" ht="24.75" customHeight="1">
      <c r="A20" s="45" t="s">
        <v>59</v>
      </c>
      <c r="B20" s="46">
        <v>26748910</v>
      </c>
      <c r="C20" s="47">
        <f t="shared" si="0"/>
        <v>1.19</v>
      </c>
      <c r="D20" s="55"/>
      <c r="E20" s="36"/>
      <c r="F20" s="44"/>
    </row>
    <row r="21" spans="1:6" s="50" customFormat="1" ht="24.75" customHeight="1">
      <c r="A21" s="45" t="s">
        <v>60</v>
      </c>
      <c r="B21" s="46"/>
      <c r="C21" s="47">
        <f t="shared" si="0"/>
        <v>0</v>
      </c>
      <c r="D21" s="55"/>
      <c r="E21" s="36"/>
      <c r="F21" s="44"/>
    </row>
    <row r="22" spans="1:6" s="50" customFormat="1" ht="14.25">
      <c r="A22" s="56"/>
      <c r="B22" s="54"/>
      <c r="C22" s="42"/>
      <c r="D22" s="53"/>
      <c r="E22" s="54"/>
      <c r="F22" s="44"/>
    </row>
    <row r="23" spans="1:6" s="50" customFormat="1" ht="14.25">
      <c r="A23" s="57"/>
      <c r="B23" s="54"/>
      <c r="C23" s="42"/>
      <c r="D23" s="53"/>
      <c r="E23" s="54"/>
      <c r="F23" s="44"/>
    </row>
    <row r="24" spans="1:6" s="50" customFormat="1" ht="14.25">
      <c r="A24" s="57"/>
      <c r="B24" s="54"/>
      <c r="C24" s="42"/>
      <c r="D24" s="55"/>
      <c r="E24" s="36"/>
      <c r="F24" s="44"/>
    </row>
    <row r="25" spans="1:6" s="50" customFormat="1" ht="14.25">
      <c r="A25" s="57"/>
      <c r="B25" s="54"/>
      <c r="C25" s="42"/>
      <c r="D25" s="55"/>
      <c r="E25" s="36"/>
      <c r="F25" s="44"/>
    </row>
    <row r="26" spans="1:6" s="50" customFormat="1" ht="14.25">
      <c r="A26" s="57"/>
      <c r="B26" s="54"/>
      <c r="C26" s="42"/>
      <c r="D26" s="55"/>
      <c r="E26" s="36"/>
      <c r="F26" s="44"/>
    </row>
    <row r="27" spans="1:6" s="50" customFormat="1" ht="14.25">
      <c r="A27" s="57"/>
      <c r="B27" s="54"/>
      <c r="C27" s="42"/>
      <c r="D27" s="55"/>
      <c r="E27" s="36"/>
      <c r="F27" s="44"/>
    </row>
    <row r="28" spans="1:6" s="50" customFormat="1" ht="14.25">
      <c r="A28" s="57"/>
      <c r="B28" s="54"/>
      <c r="C28" s="42"/>
      <c r="D28" s="53"/>
      <c r="E28" s="54"/>
      <c r="F28" s="44"/>
    </row>
    <row r="29" spans="1:6" s="50" customFormat="1" ht="14.25">
      <c r="A29" s="57"/>
      <c r="B29" s="54"/>
      <c r="C29" s="42"/>
      <c r="D29" s="53"/>
      <c r="E29" s="54"/>
      <c r="F29" s="44"/>
    </row>
    <row r="30" spans="1:6" s="50" customFormat="1" ht="14.25">
      <c r="A30" s="57"/>
      <c r="B30" s="54"/>
      <c r="C30" s="42"/>
      <c r="D30" s="53"/>
      <c r="E30" s="54"/>
      <c r="F30" s="44"/>
    </row>
    <row r="31" spans="1:6" s="50" customFormat="1" ht="12" customHeight="1">
      <c r="A31" s="57"/>
      <c r="B31" s="54"/>
      <c r="C31" s="42"/>
      <c r="D31" s="53"/>
      <c r="E31" s="54"/>
      <c r="F31" s="44"/>
    </row>
    <row r="32" spans="1:6" s="50" customFormat="1" ht="12" customHeight="1">
      <c r="A32" s="58"/>
      <c r="B32" s="36"/>
      <c r="C32" s="42"/>
      <c r="D32" s="53"/>
      <c r="E32" s="54"/>
      <c r="F32" s="44"/>
    </row>
    <row r="33" spans="1:6" s="50" customFormat="1" ht="12" customHeight="1">
      <c r="A33" s="57"/>
      <c r="B33" s="54"/>
      <c r="C33" s="42"/>
      <c r="D33" s="53"/>
      <c r="E33" s="54"/>
      <c r="F33" s="44"/>
    </row>
    <row r="34" spans="1:6" s="50" customFormat="1" ht="12" customHeight="1">
      <c r="A34" s="57"/>
      <c r="B34" s="54"/>
      <c r="C34" s="42"/>
      <c r="D34" s="53"/>
      <c r="E34" s="54"/>
      <c r="F34" s="44"/>
    </row>
    <row r="35" spans="1:6" s="50" customFormat="1" ht="21.75" customHeight="1" thickBot="1">
      <c r="A35" s="59" t="s">
        <v>61</v>
      </c>
      <c r="B35" s="60">
        <f>B6</f>
        <v>2250797677</v>
      </c>
      <c r="C35" s="60">
        <f>IF(B$6&gt;0,(B35/B$6)*100,0)</f>
        <v>100</v>
      </c>
      <c r="D35" s="61" t="s">
        <v>61</v>
      </c>
      <c r="E35" s="62">
        <f>E6+E13</f>
        <v>2250797677</v>
      </c>
      <c r="F35" s="63">
        <f>IF(E$35&gt;0,(E35/E$35)*100,0)</f>
        <v>100</v>
      </c>
    </row>
    <row r="36" spans="1:4" s="50" customFormat="1" ht="19.5" customHeight="1">
      <c r="A36" s="64" t="s">
        <v>62</v>
      </c>
      <c r="B36" s="65"/>
      <c r="C36" s="66"/>
      <c r="D36" s="67"/>
    </row>
    <row r="37" s="50" customFormat="1" ht="14.25"/>
    <row r="38" s="50" customFormat="1" ht="14.25"/>
    <row r="39" s="50" customFormat="1" ht="14.25"/>
    <row r="40" s="50" customFormat="1" ht="14.25"/>
  </sheetData>
  <mergeCells count="3">
    <mergeCell ref="A1:F1"/>
    <mergeCell ref="A2:F2"/>
    <mergeCell ref="A3:E3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2009-08-28T02:43:57Z</dcterms:created>
  <dcterms:modified xsi:type="dcterms:W3CDTF">2009-08-31T09:00:25Z</dcterms:modified>
  <cp:category/>
  <cp:version/>
  <cp:contentType/>
  <cp:contentStatus/>
</cp:coreProperties>
</file>