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<sst xmlns="http://schemas.openxmlformats.org/spreadsheetml/2006/main" count="68" uniqueCount="64">
  <si>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辦理外籍配偶學習課程、宣導、鼓勵並提供其子女托育及多元文化推廣計畫</t>
  </si>
  <si>
    <t>外籍配偶照顧輔導基金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</si>
  <si>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</si>
  <si>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</si>
  <si>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</si>
  <si>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</si>
  <si>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</si>
  <si>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</si>
  <si>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</si>
  <si>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</si>
  <si>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</si>
  <si>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</si>
  <si>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</si>
  <si>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</si>
  <si>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</si>
  <si>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</si>
  <si>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</si>
  <si>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</si>
  <si>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</si>
  <si>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</si>
  <si>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辦理醫療補助、社會救助及法律服務計畫</t>
  </si>
  <si>
    <t>辦理家庭服務中心及籌組社團計畫</t>
  </si>
  <si>
    <t>辦理輔導、服務或人才培訓及活化社區服務計畫</t>
  </si>
  <si>
    <t>一般行政管理計畫</t>
  </si>
  <si>
    <t>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</si>
  <si>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</si>
  <si>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</si>
  <si>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</si>
  <si>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</si>
  <si>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</si>
  <si>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外籍配偶照顧輔導基金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</si>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</sst>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189" fontId="18" fillId="0" borderId="8" xfId="20" applyNumberFormat="1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7" fillId="0" borderId="8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0" fillId="0" borderId="8" xfId="19" applyBorder="1" applyAlignment="1" applyProtection="1">
      <alignment vertical="center" wrapText="1"/>
      <protection/>
    </xf>
    <xf numFmtId="0" fontId="0" fillId="0" borderId="8" xfId="19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8" fillId="0" borderId="8" xfId="20" applyFont="1" applyBorder="1" applyAlignment="1" applyProtection="1">
      <alignment vertical="center"/>
      <protection/>
    </xf>
    <xf numFmtId="189" fontId="0" fillId="0" borderId="8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50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9.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68" t="s">
        <v>1</v>
      </c>
      <c r="B1" s="69"/>
      <c r="C1" s="69"/>
      <c r="D1" s="69"/>
      <c r="E1" s="69"/>
    </row>
    <row r="2" spans="1:5" s="2" customFormat="1" ht="27.75" customHeight="1">
      <c r="A2" s="70" t="s">
        <v>2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3</v>
      </c>
      <c r="C4" s="3"/>
      <c r="D4" s="3"/>
      <c r="E4" s="4" t="s">
        <v>4</v>
      </c>
    </row>
    <row r="5" spans="1:5" s="1" customFormat="1" ht="16.5">
      <c r="A5" s="72" t="s">
        <v>5</v>
      </c>
      <c r="B5" s="74" t="s">
        <v>6</v>
      </c>
      <c r="C5" s="74" t="s">
        <v>7</v>
      </c>
      <c r="D5" s="74" t="s">
        <v>8</v>
      </c>
      <c r="E5" s="76"/>
    </row>
    <row r="6" spans="1:5" s="1" customFormat="1" ht="16.5">
      <c r="A6" s="73"/>
      <c r="B6" s="75"/>
      <c r="C6" s="75"/>
      <c r="D6" s="5" t="s">
        <v>9</v>
      </c>
      <c r="E6" s="6" t="s">
        <v>10</v>
      </c>
    </row>
    <row r="7" spans="1:5" s="11" customFormat="1" ht="20.25" customHeight="1">
      <c r="A7" s="7" t="s">
        <v>11</v>
      </c>
      <c r="B7" s="8">
        <f>SUM(B8:B14)</f>
        <v>150874297</v>
      </c>
      <c r="C7" s="8">
        <f>SUM(C8:C14)</f>
        <v>151819000</v>
      </c>
      <c r="D7" s="9">
        <f aca="true" t="shared" si="0" ref="D7:D47">B7-C7</f>
        <v>-944703</v>
      </c>
      <c r="E7" s="10">
        <f aca="true" t="shared" si="1" ref="E7:E47">IF(C7=0,0,(D7/C7)*100)</f>
        <v>-0.62</v>
      </c>
    </row>
    <row r="8" spans="1:5" s="16" customFormat="1" ht="13.5" customHeight="1">
      <c r="A8" s="12" t="s">
        <v>12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13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14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15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16</v>
      </c>
      <c r="B12" s="13">
        <v>614796</v>
      </c>
      <c r="C12" s="13">
        <v>1819000</v>
      </c>
      <c r="D12" s="14">
        <f t="shared" si="0"/>
        <v>-1204204</v>
      </c>
      <c r="E12" s="15">
        <f t="shared" si="1"/>
        <v>-66.2</v>
      </c>
    </row>
    <row r="13" spans="1:5" s="16" customFormat="1" ht="13.5" customHeight="1">
      <c r="A13" s="12" t="s">
        <v>17</v>
      </c>
      <c r="B13" s="13">
        <v>150000000</v>
      </c>
      <c r="C13" s="13">
        <v>150000000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18</v>
      </c>
      <c r="B14" s="13">
        <v>259501</v>
      </c>
      <c r="C14" s="13">
        <v>0</v>
      </c>
      <c r="D14" s="14">
        <f t="shared" si="0"/>
        <v>259501</v>
      </c>
      <c r="E14" s="15">
        <f t="shared" si="1"/>
        <v>0</v>
      </c>
    </row>
    <row r="15" spans="1:5" s="11" customFormat="1" ht="20.25" customHeight="1">
      <c r="A15" s="17" t="s">
        <v>19</v>
      </c>
      <c r="B15" s="8">
        <f>SUM(B16:B46)</f>
        <v>76676287</v>
      </c>
      <c r="C15" s="8">
        <f>SUM(C16:C45)</f>
        <v>103477000</v>
      </c>
      <c r="D15" s="9">
        <f t="shared" si="0"/>
        <v>-26800713</v>
      </c>
      <c r="E15" s="10">
        <f t="shared" si="1"/>
        <v>-25.9</v>
      </c>
    </row>
    <row r="16" spans="1:5" s="16" customFormat="1" ht="27" customHeight="1">
      <c r="A16" s="18" t="s">
        <v>20</v>
      </c>
      <c r="B16" s="13">
        <v>10411755</v>
      </c>
      <c r="C16" s="13">
        <v>17000000</v>
      </c>
      <c r="D16" s="14">
        <f t="shared" si="0"/>
        <v>-6588245</v>
      </c>
      <c r="E16" s="15">
        <f t="shared" si="1"/>
        <v>-38.75</v>
      </c>
    </row>
    <row r="17" spans="1:5" s="16" customFormat="1" ht="40.5" customHeight="1">
      <c r="A17" s="18" t="s">
        <v>0</v>
      </c>
      <c r="B17" s="13">
        <v>14621670</v>
      </c>
      <c r="C17" s="13">
        <v>36300000</v>
      </c>
      <c r="D17" s="14">
        <f t="shared" si="0"/>
        <v>-21678330</v>
      </c>
      <c r="E17" s="15">
        <f t="shared" si="1"/>
        <v>-59.72</v>
      </c>
    </row>
    <row r="18" spans="1:5" s="16" customFormat="1" ht="27" customHeight="1">
      <c r="A18" s="19" t="s">
        <v>21</v>
      </c>
      <c r="B18" s="13">
        <v>36506704</v>
      </c>
      <c r="C18" s="13">
        <v>34500000</v>
      </c>
      <c r="D18" s="14">
        <f t="shared" si="0"/>
        <v>2006704</v>
      </c>
      <c r="E18" s="15">
        <f t="shared" si="1"/>
        <v>5.82</v>
      </c>
    </row>
    <row r="19" spans="1:5" s="16" customFormat="1" ht="27" customHeight="1">
      <c r="A19" s="18" t="s">
        <v>22</v>
      </c>
      <c r="B19" s="13">
        <v>11086375</v>
      </c>
      <c r="C19" s="13">
        <v>11796000</v>
      </c>
      <c r="D19" s="14">
        <f t="shared" si="0"/>
        <v>-709625</v>
      </c>
      <c r="E19" s="15">
        <f t="shared" si="1"/>
        <v>-6.02</v>
      </c>
    </row>
    <row r="20" spans="1:5" s="16" customFormat="1" ht="13.5" customHeight="1">
      <c r="A20" s="18" t="s">
        <v>23</v>
      </c>
      <c r="B20" s="13">
        <v>4049783</v>
      </c>
      <c r="C20" s="13">
        <v>3392000</v>
      </c>
      <c r="D20" s="14">
        <f t="shared" si="0"/>
        <v>657783</v>
      </c>
      <c r="E20" s="15">
        <f t="shared" si="1"/>
        <v>19.39</v>
      </c>
    </row>
    <row r="21" spans="1:5" s="16" customFormat="1" ht="13.5" customHeight="1">
      <c r="A21" s="18" t="s">
        <v>24</v>
      </c>
      <c r="B21" s="13">
        <v>0</v>
      </c>
      <c r="C21" s="13">
        <v>489000</v>
      </c>
      <c r="D21" s="14">
        <f t="shared" si="0"/>
        <v>-489000</v>
      </c>
      <c r="E21" s="15">
        <f t="shared" si="1"/>
        <v>-100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6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6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6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6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6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6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6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6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6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25</v>
      </c>
      <c r="B47" s="8">
        <f>B7-B15</f>
        <v>74198010</v>
      </c>
      <c r="C47" s="8">
        <f>C7-C15</f>
        <v>48342000</v>
      </c>
      <c r="D47" s="9">
        <f t="shared" si="0"/>
        <v>25856010</v>
      </c>
      <c r="E47" s="10">
        <f t="shared" si="1"/>
        <v>53.49</v>
      </c>
    </row>
    <row r="48" spans="1:5" s="11" customFormat="1" ht="19.5" customHeight="1">
      <c r="A48" s="17" t="s">
        <v>26</v>
      </c>
      <c r="B48" s="21">
        <v>629696555</v>
      </c>
      <c r="C48" s="21">
        <v>433360000</v>
      </c>
      <c r="D48" s="9"/>
      <c r="E48" s="10"/>
    </row>
    <row r="49" spans="1:5" s="11" customFormat="1" ht="19.5" customHeight="1" thickBot="1">
      <c r="A49" s="22" t="s">
        <v>27</v>
      </c>
      <c r="B49" s="23">
        <f>B47+B48</f>
        <v>703894565</v>
      </c>
      <c r="C49" s="23">
        <f>C47+C48</f>
        <v>481702000</v>
      </c>
      <c r="D49" s="24"/>
      <c r="E49" s="25"/>
    </row>
    <row r="50" spans="1:5" ht="46.5" customHeight="1">
      <c r="A50" s="66" t="s">
        <v>28</v>
      </c>
      <c r="B50" s="67"/>
      <c r="C50" s="67"/>
      <c r="D50" s="67"/>
      <c r="E50" s="67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workbookViewId="0" topLeftCell="A1">
      <selection activeCell="D38" sqref="D38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77" t="s">
        <v>30</v>
      </c>
      <c r="B1" s="78"/>
      <c r="C1" s="78"/>
      <c r="D1" s="78"/>
      <c r="E1" s="78"/>
      <c r="F1" s="78"/>
    </row>
    <row r="2" spans="1:6" ht="27.75" customHeight="1">
      <c r="A2" s="79" t="s">
        <v>31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32</v>
      </c>
      <c r="C4" s="29"/>
      <c r="D4" s="29"/>
      <c r="F4" s="30" t="s">
        <v>33</v>
      </c>
    </row>
    <row r="5" spans="1:6" s="35" customFormat="1" ht="33.75" customHeight="1">
      <c r="A5" s="31" t="s">
        <v>34</v>
      </c>
      <c r="B5" s="32" t="s">
        <v>35</v>
      </c>
      <c r="C5" s="33" t="s">
        <v>29</v>
      </c>
      <c r="D5" s="32" t="s">
        <v>34</v>
      </c>
      <c r="E5" s="32" t="s">
        <v>35</v>
      </c>
      <c r="F5" s="34" t="s">
        <v>29</v>
      </c>
    </row>
    <row r="6" spans="1:6" s="41" customFormat="1" ht="26.25" customHeight="1">
      <c r="A6" s="36" t="s">
        <v>36</v>
      </c>
      <c r="B6" s="37">
        <f>SUM(B7,B14,B19)</f>
        <v>711809999</v>
      </c>
      <c r="C6" s="38">
        <f aca="true" t="shared" si="0" ref="C6:C21">ROUND(IF(B$6&gt;0,(B6/B$6)*100,0),2)</f>
        <v>100</v>
      </c>
      <c r="D6" s="39" t="s">
        <v>37</v>
      </c>
      <c r="E6" s="37">
        <f>SUM(E7,E11)</f>
        <v>7915434</v>
      </c>
      <c r="F6" s="40">
        <f aca="true" t="shared" si="1" ref="F6:F16">ROUND(IF(E$35&gt;0,(E6/E$35)*100,0),2)</f>
        <v>1.11</v>
      </c>
    </row>
    <row r="7" spans="1:6" s="41" customFormat="1" ht="24.75" customHeight="1">
      <c r="A7" s="42" t="s">
        <v>38</v>
      </c>
      <c r="B7" s="37">
        <f>SUM(B8:B13)</f>
        <v>707882865</v>
      </c>
      <c r="C7" s="43">
        <f t="shared" si="0"/>
        <v>99.45</v>
      </c>
      <c r="D7" s="44" t="s">
        <v>39</v>
      </c>
      <c r="E7" s="37">
        <f>SUM(E8:E10)</f>
        <v>3955800</v>
      </c>
      <c r="F7" s="45">
        <f t="shared" si="1"/>
        <v>0.56</v>
      </c>
    </row>
    <row r="8" spans="1:6" s="51" customFormat="1" ht="24.75" customHeight="1">
      <c r="A8" s="46" t="s">
        <v>40</v>
      </c>
      <c r="B8" s="47">
        <v>668818470</v>
      </c>
      <c r="C8" s="48">
        <f t="shared" si="0"/>
        <v>93.96</v>
      </c>
      <c r="D8" s="49" t="s">
        <v>41</v>
      </c>
      <c r="E8" s="47"/>
      <c r="F8" s="50">
        <f t="shared" si="1"/>
        <v>0</v>
      </c>
    </row>
    <row r="9" spans="1:6" s="51" customFormat="1" ht="24.75" customHeight="1">
      <c r="A9" s="46" t="s">
        <v>42</v>
      </c>
      <c r="B9" s="47"/>
      <c r="C9" s="48">
        <f t="shared" si="0"/>
        <v>0</v>
      </c>
      <c r="D9" s="49" t="s">
        <v>43</v>
      </c>
      <c r="E9" s="47">
        <v>3955800</v>
      </c>
      <c r="F9" s="50">
        <f t="shared" si="1"/>
        <v>0.56</v>
      </c>
    </row>
    <row r="10" spans="1:6" s="51" customFormat="1" ht="24.75" customHeight="1">
      <c r="A10" s="46" t="s">
        <v>44</v>
      </c>
      <c r="B10" s="47">
        <v>1619644</v>
      </c>
      <c r="C10" s="48">
        <f t="shared" si="0"/>
        <v>0.23</v>
      </c>
      <c r="D10" s="49" t="s">
        <v>45</v>
      </c>
      <c r="E10" s="47"/>
      <c r="F10" s="50">
        <f t="shared" si="1"/>
        <v>0</v>
      </c>
    </row>
    <row r="11" spans="1:6" s="51" customFormat="1" ht="24.75" customHeight="1">
      <c r="A11" s="46" t="s">
        <v>46</v>
      </c>
      <c r="B11" s="47"/>
      <c r="C11" s="48">
        <f t="shared" si="0"/>
        <v>0</v>
      </c>
      <c r="D11" s="44" t="s">
        <v>47</v>
      </c>
      <c r="E11" s="37">
        <f>SUM(E12)</f>
        <v>3959634</v>
      </c>
      <c r="F11" s="45">
        <f t="shared" si="1"/>
        <v>0.56</v>
      </c>
    </row>
    <row r="12" spans="1:6" s="51" customFormat="1" ht="24.75" customHeight="1">
      <c r="A12" s="46" t="s">
        <v>48</v>
      </c>
      <c r="B12" s="47">
        <v>37444751</v>
      </c>
      <c r="C12" s="48">
        <f t="shared" si="0"/>
        <v>5.26</v>
      </c>
      <c r="D12" s="49" t="s">
        <v>49</v>
      </c>
      <c r="E12" s="47">
        <v>3959634</v>
      </c>
      <c r="F12" s="50">
        <f t="shared" si="1"/>
        <v>0.56</v>
      </c>
    </row>
    <row r="13" spans="1:6" s="51" customFormat="1" ht="24.75" customHeight="1">
      <c r="A13" s="46" t="s">
        <v>50</v>
      </c>
      <c r="B13" s="47"/>
      <c r="C13" s="48">
        <f t="shared" si="0"/>
        <v>0</v>
      </c>
      <c r="D13" s="52" t="s">
        <v>51</v>
      </c>
      <c r="E13" s="37">
        <f>SUM(E14)</f>
        <v>703894565</v>
      </c>
      <c r="F13" s="45">
        <f t="shared" si="1"/>
        <v>98.89</v>
      </c>
    </row>
    <row r="14" spans="1:6" s="51" customFormat="1" ht="30.75" customHeight="1">
      <c r="A14" s="54" t="s">
        <v>52</v>
      </c>
      <c r="B14" s="37">
        <f>SUM(B15:B18)</f>
        <v>3927134</v>
      </c>
      <c r="C14" s="43">
        <f t="shared" si="0"/>
        <v>0.55</v>
      </c>
      <c r="D14" s="44" t="s">
        <v>53</v>
      </c>
      <c r="E14" s="37">
        <f>SUM(E15:E16)</f>
        <v>703894565</v>
      </c>
      <c r="F14" s="45">
        <f t="shared" si="1"/>
        <v>98.89</v>
      </c>
    </row>
    <row r="15" spans="1:6" s="51" customFormat="1" ht="24.75" customHeight="1">
      <c r="A15" s="46" t="s">
        <v>54</v>
      </c>
      <c r="B15" s="47"/>
      <c r="C15" s="48">
        <f t="shared" si="0"/>
        <v>0</v>
      </c>
      <c r="D15" s="49" t="s">
        <v>55</v>
      </c>
      <c r="E15" s="47">
        <v>703894565</v>
      </c>
      <c r="F15" s="50">
        <f t="shared" si="1"/>
        <v>98.89</v>
      </c>
    </row>
    <row r="16" spans="1:6" s="51" customFormat="1" ht="24.75" customHeight="1">
      <c r="A16" s="46" t="s">
        <v>56</v>
      </c>
      <c r="B16" s="47"/>
      <c r="C16" s="48">
        <f t="shared" si="0"/>
        <v>0</v>
      </c>
      <c r="D16" s="49" t="s">
        <v>57</v>
      </c>
      <c r="E16" s="47"/>
      <c r="F16" s="50">
        <f t="shared" si="1"/>
        <v>0</v>
      </c>
    </row>
    <row r="17" spans="1:6" s="51" customFormat="1" ht="24.75" customHeight="1">
      <c r="A17" s="46" t="s">
        <v>58</v>
      </c>
      <c r="B17" s="47"/>
      <c r="C17" s="48">
        <f t="shared" si="0"/>
        <v>0</v>
      </c>
      <c r="D17" s="55"/>
      <c r="E17" s="56"/>
      <c r="F17" s="45"/>
    </row>
    <row r="18" spans="1:6" s="51" customFormat="1" ht="24.75" customHeight="1">
      <c r="A18" s="46" t="s">
        <v>59</v>
      </c>
      <c r="B18" s="47">
        <v>3927134</v>
      </c>
      <c r="C18" s="48">
        <f t="shared" si="0"/>
        <v>0.55</v>
      </c>
      <c r="D18" s="55"/>
      <c r="E18" s="56"/>
      <c r="F18" s="45"/>
    </row>
    <row r="19" spans="1:6" s="51" customFormat="1" ht="24.75" customHeight="1">
      <c r="A19" s="42" t="s">
        <v>60</v>
      </c>
      <c r="B19" s="37">
        <f>SUM(B20:B21)</f>
        <v>0</v>
      </c>
      <c r="C19" s="43">
        <f t="shared" si="0"/>
        <v>0</v>
      </c>
      <c r="D19" s="55"/>
      <c r="E19" s="56"/>
      <c r="F19" s="45"/>
    </row>
    <row r="20" spans="1:6" s="51" customFormat="1" ht="24.75" customHeight="1">
      <c r="A20" s="46" t="s">
        <v>61</v>
      </c>
      <c r="B20" s="47"/>
      <c r="C20" s="48">
        <f t="shared" si="0"/>
        <v>0</v>
      </c>
      <c r="D20" s="57"/>
      <c r="E20" s="37"/>
      <c r="F20" s="45"/>
    </row>
    <row r="21" spans="1:6" s="51" customFormat="1" ht="24.75" customHeight="1">
      <c r="A21" s="46" t="s">
        <v>62</v>
      </c>
      <c r="B21" s="47"/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63</v>
      </c>
      <c r="B35" s="62">
        <f>B6</f>
        <v>711809999</v>
      </c>
      <c r="C35" s="62">
        <f>IF(B$6&gt;0,(B35/B$6)*100,0)</f>
        <v>100</v>
      </c>
      <c r="D35" s="63" t="s">
        <v>63</v>
      </c>
      <c r="E35" s="64">
        <f>E6+E13</f>
        <v>711809999</v>
      </c>
      <c r="F35" s="65">
        <f>IF(E$35&gt;0,(E35/E$35)*100,0)</f>
        <v>100</v>
      </c>
    </row>
    <row r="36" spans="1:4" s="51" customFormat="1" ht="19.5" customHeight="1">
      <c r="A36" s="81"/>
      <c r="B36" s="53"/>
      <c r="C36" s="26"/>
      <c r="D36" s="82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2009-08-28T02:43:58Z</dcterms:created>
  <dcterms:modified xsi:type="dcterms:W3CDTF">2009-08-31T09:00:46Z</dcterms:modified>
  <cp:category/>
  <cp:version/>
  <cp:contentType/>
  <cp:contentStatus/>
</cp:coreProperties>
</file>