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<sst xmlns="http://schemas.openxmlformats.org/spreadsheetml/2006/main" count="124" uniqueCount="117">
  <si>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</si>
  <si>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</si>
  <si>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</si>
  <si>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</si>
  <si>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交通作業基金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</si>
  <si>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</si>
  <si>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</si>
  <si>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</si>
  <si>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</si>
  <si>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</si>
  <si>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</si>
  <si>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</si>
  <si>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</si>
  <si>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</si>
  <si>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</si>
  <si>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</si>
  <si>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</si>
  <si>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</si>
  <si>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</si>
  <si>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</si>
  <si>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</si>
  <si>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</si>
  <si>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</si>
  <si>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</si>
  <si>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</si>
  <si>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</si>
  <si>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</si>
  <si>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</si>
  <si>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</si>
  <si>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</si>
  <si>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</si>
  <si>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</si>
  <si>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</si>
  <si>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</si>
  <si>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</si>
  <si>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</si>
  <si>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</si>
  <si>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</si>
  <si>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</si>
  <si>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</si>
  <si>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</si>
  <si>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</si>
  <si>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</si>
  <si>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</si>
  <si>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</si>
  <si>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</si>
  <si>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</si>
  <si>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</si>
  <si>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</si>
  <si>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</si>
  <si>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</si>
  <si>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</si>
  <si>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</si>
  <si>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</si>
  <si>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</si>
  <si>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</si>
  <si>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</si>
  <si>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</si>
  <si>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</si>
  <si>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</si>
  <si>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</si>
  <si>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</si>
  <si>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</si>
  <si>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</si>
  <si>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</si>
  <si>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</si>
  <si>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</si>
  <si>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</si>
  <si>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</si>
  <si>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</si>
  <si>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</si>
  <si>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</si>
  <si>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</si>
  <si>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</si>
  <si>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</si>
  <si>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</si>
  <si>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</si>
  <si>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</si>
  <si>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</si>
  <si>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</si>
  <si>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</si>
  <si>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</si>
  <si>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</si>
  <si>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</si>
  <si>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</si>
  <si>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</si>
  <si>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</si>
  <si>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</si>
  <si>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</si>
  <si>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</si>
  <si>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</si>
  <si>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</si>
  <si>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</si>
  <si>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</si>
  <si>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</si>
  <si>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</si>
  <si>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</si>
  <si>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</si>
  <si>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</si>
  <si>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</si>
  <si>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</si>
  <si>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</si>
  <si>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</si>
  <si>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</si>
  <si>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</si>
  <si>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</si>
  <si>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</si>
  <si>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</si>
  <si>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</si>
  <si>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</si>
  <si>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</si>
  <si>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</si>
  <si>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</si>
  <si>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</si>
  <si>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</si>
  <si>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</si>
  <si>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18,021,159,619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</si>
</sst>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E44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20.25390625" style="24" customWidth="1"/>
    <col min="2" max="3" width="19.625" style="24" customWidth="1"/>
    <col min="4" max="4" width="18.875" style="24" customWidth="1"/>
    <col min="5" max="5" width="10.003906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19318297925</v>
      </c>
      <c r="C7" s="7">
        <f>SUM(C8:C16)</f>
        <v>22078028757</v>
      </c>
      <c r="D7" s="8">
        <f aca="true" t="shared" si="0" ref="D7:D39">B7-C7</f>
        <v>-2759730832</v>
      </c>
      <c r="E7" s="9">
        <f aca="true" t="shared" si="1" ref="E7:E39">IF(C7=0,0,(D7/C7)*100)</f>
        <v>-12.5</v>
      </c>
    </row>
    <row r="8" spans="1:5" s="15" customFormat="1" ht="15.75" customHeight="1">
      <c r="A8" s="11" t="s">
        <v>13</v>
      </c>
      <c r="B8" s="12">
        <v>14657121445</v>
      </c>
      <c r="C8" s="12">
        <v>17036125000</v>
      </c>
      <c r="D8" s="13">
        <f t="shared" si="0"/>
        <v>-2379003555</v>
      </c>
      <c r="E8" s="14">
        <f t="shared" si="1"/>
        <v>-13.96</v>
      </c>
    </row>
    <row r="9" spans="1:5" s="15" customFormat="1" ht="15.75" customHeight="1">
      <c r="A9" s="11" t="s">
        <v>14</v>
      </c>
      <c r="B9" s="12">
        <v>1065140</v>
      </c>
      <c r="C9" s="12"/>
      <c r="D9" s="13">
        <f t="shared" si="0"/>
        <v>1065140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>
        <v>3384742215</v>
      </c>
      <c r="C11" s="12">
        <v>3403290757</v>
      </c>
      <c r="D11" s="13">
        <f t="shared" si="0"/>
        <v>-18548542</v>
      </c>
      <c r="E11" s="14">
        <f t="shared" si="1"/>
        <v>-0.55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1275369125</v>
      </c>
      <c r="C16" s="12">
        <v>1638613000</v>
      </c>
      <c r="D16" s="13">
        <f t="shared" si="0"/>
        <v>-363243875</v>
      </c>
      <c r="E16" s="14">
        <f t="shared" si="1"/>
        <v>-22.17</v>
      </c>
    </row>
    <row r="17" spans="1:5" s="15" customFormat="1" ht="24.75" customHeight="1">
      <c r="A17" s="16" t="s">
        <v>2</v>
      </c>
      <c r="B17" s="7">
        <f>SUM(B18:B29)</f>
        <v>9811847606.13</v>
      </c>
      <c r="C17" s="7">
        <f>SUM(C18:C29)</f>
        <v>10772955000</v>
      </c>
      <c r="D17" s="8">
        <f t="shared" si="0"/>
        <v>-961107393.87</v>
      </c>
      <c r="E17" s="9">
        <f t="shared" si="1"/>
        <v>-8.92</v>
      </c>
    </row>
    <row r="18" spans="1:5" s="15" customFormat="1" ht="15.75" customHeight="1">
      <c r="A18" s="11" t="s">
        <v>22</v>
      </c>
      <c r="B18" s="12">
        <v>8423323202.13</v>
      </c>
      <c r="C18" s="12">
        <v>9029780000</v>
      </c>
      <c r="D18" s="13">
        <f t="shared" si="0"/>
        <v>-606456797.87</v>
      </c>
      <c r="E18" s="14">
        <f t="shared" si="1"/>
        <v>-6.72</v>
      </c>
    </row>
    <row r="19" spans="1:5" s="15" customFormat="1" ht="15.75" customHeight="1">
      <c r="A19" s="11" t="s">
        <v>23</v>
      </c>
      <c r="B19" s="12">
        <v>1065140</v>
      </c>
      <c r="C19" s="12"/>
      <c r="D19" s="13">
        <f t="shared" si="0"/>
        <v>1065140</v>
      </c>
      <c r="E19" s="14">
        <f t="shared" si="1"/>
        <v>0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>
        <v>76468225</v>
      </c>
      <c r="C21" s="12">
        <v>77740000</v>
      </c>
      <c r="D21" s="13">
        <f t="shared" si="0"/>
        <v>-1271775</v>
      </c>
      <c r="E21" s="14">
        <f t="shared" si="1"/>
        <v>-1.64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482669632</v>
      </c>
      <c r="C26" s="12">
        <v>776508000</v>
      </c>
      <c r="D26" s="13">
        <f t="shared" si="0"/>
        <v>-293838368</v>
      </c>
      <c r="E26" s="14">
        <f t="shared" si="1"/>
        <v>-37.84</v>
      </c>
    </row>
    <row r="27" spans="1:5" s="15" customFormat="1" ht="15.75" customHeight="1">
      <c r="A27" s="11" t="s">
        <v>31</v>
      </c>
      <c r="B27" s="12">
        <v>670025240</v>
      </c>
      <c r="C27" s="12">
        <v>729717000</v>
      </c>
      <c r="D27" s="13">
        <f t="shared" si="0"/>
        <v>-59691760</v>
      </c>
      <c r="E27" s="14">
        <f t="shared" si="1"/>
        <v>-8.18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>
        <v>158296167</v>
      </c>
      <c r="C29" s="12">
        <v>159210000</v>
      </c>
      <c r="D29" s="13">
        <f t="shared" si="0"/>
        <v>-913833</v>
      </c>
      <c r="E29" s="14">
        <f t="shared" si="1"/>
        <v>-0.57</v>
      </c>
    </row>
    <row r="30" spans="1:5" s="15" customFormat="1" ht="24.75" customHeight="1">
      <c r="A30" s="16" t="s">
        <v>34</v>
      </c>
      <c r="B30" s="7">
        <f>B7-B17</f>
        <v>9506450318.87</v>
      </c>
      <c r="C30" s="7">
        <f>C7-C17</f>
        <v>11305073757</v>
      </c>
      <c r="D30" s="8">
        <f t="shared" si="0"/>
        <v>-1798623438.13</v>
      </c>
      <c r="E30" s="9">
        <f t="shared" si="1"/>
        <v>-15.91</v>
      </c>
    </row>
    <row r="31" spans="1:5" s="15" customFormat="1" ht="21.75" customHeight="1">
      <c r="A31" s="16" t="s">
        <v>35</v>
      </c>
      <c r="B31" s="7">
        <f>SUM(B32:B33)</f>
        <v>540684325</v>
      </c>
      <c r="C31" s="7">
        <f>SUM(C32:C33)</f>
        <v>552258000</v>
      </c>
      <c r="D31" s="8">
        <f t="shared" si="0"/>
        <v>-11573675</v>
      </c>
      <c r="E31" s="9">
        <f t="shared" si="1"/>
        <v>-2.1</v>
      </c>
    </row>
    <row r="32" spans="1:5" s="15" customFormat="1" ht="15.75" customHeight="1">
      <c r="A32" s="11" t="s">
        <v>36</v>
      </c>
      <c r="B32" s="12">
        <v>101493458</v>
      </c>
      <c r="C32" s="12">
        <v>214748000</v>
      </c>
      <c r="D32" s="13">
        <f t="shared" si="0"/>
        <v>-113254542</v>
      </c>
      <c r="E32" s="14">
        <f t="shared" si="1"/>
        <v>-52.74</v>
      </c>
    </row>
    <row r="33" spans="1:5" s="15" customFormat="1" ht="15.75" customHeight="1">
      <c r="A33" s="11" t="s">
        <v>37</v>
      </c>
      <c r="B33" s="12">
        <v>439190867</v>
      </c>
      <c r="C33" s="12">
        <v>337510000</v>
      </c>
      <c r="D33" s="13">
        <f t="shared" si="0"/>
        <v>101680867</v>
      </c>
      <c r="E33" s="14">
        <f t="shared" si="1"/>
        <v>30.13</v>
      </c>
    </row>
    <row r="34" spans="1:5" s="15" customFormat="1" ht="24.75" customHeight="1">
      <c r="A34" s="16" t="s">
        <v>3</v>
      </c>
      <c r="B34" s="7">
        <f>SUM(B35:B36)</f>
        <v>4476252417</v>
      </c>
      <c r="C34" s="7">
        <f>SUM(C35:C36)</f>
        <v>4429306000</v>
      </c>
      <c r="D34" s="8">
        <f t="shared" si="0"/>
        <v>46946417</v>
      </c>
      <c r="E34" s="9">
        <f t="shared" si="1"/>
        <v>1.06</v>
      </c>
    </row>
    <row r="35" spans="1:5" s="15" customFormat="1" ht="15.75" customHeight="1">
      <c r="A35" s="11" t="s">
        <v>38</v>
      </c>
      <c r="B35" s="12">
        <v>4397649449</v>
      </c>
      <c r="C35" s="12">
        <v>4429258000</v>
      </c>
      <c r="D35" s="13">
        <f t="shared" si="0"/>
        <v>-31608551</v>
      </c>
      <c r="E35" s="14">
        <f t="shared" si="1"/>
        <v>-0.71</v>
      </c>
    </row>
    <row r="36" spans="1:5" s="15" customFormat="1" ht="15.75" customHeight="1">
      <c r="A36" s="11" t="s">
        <v>39</v>
      </c>
      <c r="B36" s="12">
        <v>78602968</v>
      </c>
      <c r="C36" s="12">
        <v>48000</v>
      </c>
      <c r="D36" s="13">
        <f t="shared" si="0"/>
        <v>78554968</v>
      </c>
      <c r="E36" s="14">
        <f t="shared" si="1"/>
        <v>163656.18</v>
      </c>
    </row>
    <row r="37" spans="1:5" s="15" customFormat="1" ht="25.5" customHeight="1">
      <c r="A37" s="16" t="s">
        <v>40</v>
      </c>
      <c r="B37" s="7">
        <f>B31-B34</f>
        <v>-3935568092</v>
      </c>
      <c r="C37" s="7">
        <f>C31-C34</f>
        <v>-3877048000</v>
      </c>
      <c r="D37" s="8">
        <f t="shared" si="0"/>
        <v>-58520092</v>
      </c>
      <c r="E37" s="9">
        <f t="shared" si="1"/>
        <v>1.51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5570882226.87</v>
      </c>
      <c r="C44" s="21">
        <f>C30+C37+C38+C39</f>
        <v>7428025757</v>
      </c>
      <c r="D44" s="22">
        <f>B44-C44</f>
        <v>-1857143530.13</v>
      </c>
      <c r="E44" s="23">
        <f>IF(C44=0,0,(D44/C44)*100)</f>
        <v>-25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1000704103526.12</v>
      </c>
      <c r="C6" s="34">
        <f>ROUND(IF(B$6&gt;0,(B6/B$6)*100,0),2)</f>
        <v>100</v>
      </c>
      <c r="D6" s="35" t="s">
        <v>49</v>
      </c>
      <c r="E6" s="34">
        <f>SUM(E7,E13,E17,E21)</f>
        <v>285408300496</v>
      </c>
      <c r="F6" s="36">
        <f aca="true" t="shared" si="0" ref="F6:F11">ROUND(IF(E$47&gt;0,(E6/E$47)*100,0),2)</f>
        <v>28.52</v>
      </c>
    </row>
    <row r="7" spans="1:6" s="37" customFormat="1" ht="15" customHeight="1">
      <c r="A7" s="38" t="s">
        <v>50</v>
      </c>
      <c r="B7" s="39">
        <f>SUM(B8:B13)</f>
        <v>33745593294.38</v>
      </c>
      <c r="C7" s="39">
        <f>ROUND(IF(B$6&gt;0,(B7/B$6)*100,0),2)</f>
        <v>3.37</v>
      </c>
      <c r="D7" s="40" t="s">
        <v>51</v>
      </c>
      <c r="E7" s="39">
        <f>SUM(E8:E11)</f>
        <v>87268315039</v>
      </c>
      <c r="F7" s="41">
        <f t="shared" si="0"/>
        <v>8.72</v>
      </c>
    </row>
    <row r="8" spans="1:6" s="47" customFormat="1" ht="15" customHeight="1">
      <c r="A8" s="42" t="s">
        <v>52</v>
      </c>
      <c r="B8" s="43">
        <v>30817660869.79</v>
      </c>
      <c r="C8" s="44">
        <f>ROUND(IF(B$6=0,0,(B8/B$6)*100),2)</f>
        <v>3.08</v>
      </c>
      <c r="D8" s="45" t="s">
        <v>53</v>
      </c>
      <c r="E8" s="43">
        <v>72552000000</v>
      </c>
      <c r="F8" s="46">
        <f t="shared" si="0"/>
        <v>7.25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14072548926</v>
      </c>
      <c r="F9" s="46">
        <f t="shared" si="0"/>
        <v>1.41</v>
      </c>
    </row>
    <row r="10" spans="1:6" s="47" customFormat="1" ht="15" customHeight="1">
      <c r="A10" s="48" t="s">
        <v>56</v>
      </c>
      <c r="B10" s="43">
        <v>1771073293</v>
      </c>
      <c r="C10" s="44">
        <f t="shared" si="1"/>
        <v>0.18</v>
      </c>
      <c r="D10" s="45" t="s">
        <v>57</v>
      </c>
      <c r="E10" s="43">
        <v>643766113</v>
      </c>
      <c r="F10" s="46">
        <f t="shared" si="0"/>
        <v>0.06</v>
      </c>
    </row>
    <row r="11" spans="1:6" s="47" customFormat="1" ht="15" customHeight="1">
      <c r="A11" s="48" t="s">
        <v>58</v>
      </c>
      <c r="B11" s="43">
        <v>308850323.59</v>
      </c>
      <c r="C11" s="44">
        <f t="shared" si="1"/>
        <v>0.03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831667435</v>
      </c>
      <c r="C12" s="44">
        <f t="shared" si="1"/>
        <v>0.08</v>
      </c>
      <c r="D12" s="49"/>
      <c r="E12" s="44"/>
      <c r="F12" s="46"/>
    </row>
    <row r="13" spans="1:6" s="47" customFormat="1" ht="15" customHeight="1">
      <c r="A13" s="48" t="s">
        <v>61</v>
      </c>
      <c r="B13" s="43">
        <v>16341373</v>
      </c>
      <c r="C13" s="44">
        <f t="shared" si="1"/>
        <v>0</v>
      </c>
      <c r="D13" s="40" t="s">
        <v>62</v>
      </c>
      <c r="E13" s="39">
        <f>SUM(E14:E15)</f>
        <v>190990053667</v>
      </c>
      <c r="F13" s="41">
        <f>ROUND(IF(E$47&gt;0,(E13/E$47)*100,0),2)</f>
        <v>19.09</v>
      </c>
    </row>
    <row r="14" spans="1:6" s="47" customFormat="1" ht="15" customHeight="1">
      <c r="A14" s="50" t="s">
        <v>63</v>
      </c>
      <c r="B14" s="39">
        <f>SUM(B16:B20)</f>
        <v>32482081028</v>
      </c>
      <c r="C14" s="39">
        <f t="shared" si="1"/>
        <v>3.25</v>
      </c>
      <c r="D14" s="45" t="s">
        <v>64</v>
      </c>
      <c r="E14" s="43">
        <v>190990053667</v>
      </c>
      <c r="F14" s="46">
        <f>ROUND(IF(E$47&gt;0,(E14/E$47)*100,0),2)</f>
        <v>19.09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29879846816</v>
      </c>
      <c r="C16" s="44">
        <f aca="true" t="shared" si="2" ref="C16:C43">ROUND(IF(B$6&gt;0,(B16/B$6)*100,0),2)</f>
        <v>2.99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7149931790</v>
      </c>
      <c r="F17" s="41">
        <f>ROUND(IF(E$47&gt;0,(E17/E$47)*100,0),2)</f>
        <v>0.71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143396823</v>
      </c>
      <c r="C19" s="44">
        <f t="shared" si="2"/>
        <v>0.01</v>
      </c>
      <c r="D19" s="45" t="s">
        <v>73</v>
      </c>
      <c r="E19" s="43">
        <v>7149931790</v>
      </c>
      <c r="F19" s="46">
        <f>ROUND(IF(E$47&gt;0,(E19/E$47)*100,0),2)</f>
        <v>0.71</v>
      </c>
    </row>
    <row r="20" spans="1:6" s="47" customFormat="1" ht="15" customHeight="1">
      <c r="A20" s="48" t="s">
        <v>74</v>
      </c>
      <c r="B20" s="43">
        <v>2458837389</v>
      </c>
      <c r="C20" s="44">
        <f t="shared" si="2"/>
        <v>0.25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917697760799</v>
      </c>
      <c r="C21" s="39">
        <f t="shared" si="2"/>
        <v>91.71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316319566722</v>
      </c>
      <c r="C22" s="44">
        <f t="shared" si="2"/>
        <v>31.61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276823459860</v>
      </c>
      <c r="C23" s="44">
        <f t="shared" si="2"/>
        <v>27.66</v>
      </c>
      <c r="D23" s="49"/>
      <c r="E23" s="44"/>
      <c r="F23" s="46"/>
    </row>
    <row r="24" spans="1:6" s="47" customFormat="1" ht="15" customHeight="1">
      <c r="A24" s="48" t="s">
        <v>80</v>
      </c>
      <c r="B24" s="43">
        <v>36622470086</v>
      </c>
      <c r="C24" s="44">
        <f t="shared" si="2"/>
        <v>3.66</v>
      </c>
      <c r="D24" s="40"/>
      <c r="E24" s="44"/>
      <c r="F24" s="41"/>
    </row>
    <row r="25" spans="1:6" s="47" customFormat="1" ht="15" customHeight="1">
      <c r="A25" s="48" t="s">
        <v>81</v>
      </c>
      <c r="B25" s="43">
        <v>8285948021</v>
      </c>
      <c r="C25" s="44">
        <f t="shared" si="2"/>
        <v>0.83</v>
      </c>
      <c r="D25" s="49"/>
      <c r="E25" s="44"/>
      <c r="F25" s="46"/>
    </row>
    <row r="26" spans="1:6" s="47" customFormat="1" ht="15" customHeight="1">
      <c r="A26" s="48" t="s">
        <v>82</v>
      </c>
      <c r="B26" s="43">
        <v>49236085089</v>
      </c>
      <c r="C26" s="44">
        <f t="shared" si="2"/>
        <v>4.92</v>
      </c>
      <c r="D26" s="52" t="s">
        <v>83</v>
      </c>
      <c r="E26" s="39">
        <f>E27+E30+E34+E38</f>
        <v>715295803030.12</v>
      </c>
      <c r="F26" s="41">
        <f>ROUND(IF(E$47&gt;0,(E26/E$47)*100,0),2)</f>
        <v>71.48</v>
      </c>
    </row>
    <row r="27" spans="1:6" s="47" customFormat="1" ht="15" customHeight="1">
      <c r="A27" s="48" t="s">
        <v>84</v>
      </c>
      <c r="B27" s="43">
        <v>1851284144</v>
      </c>
      <c r="C27" s="44">
        <f t="shared" si="2"/>
        <v>0.18</v>
      </c>
      <c r="D27" s="40" t="s">
        <v>85</v>
      </c>
      <c r="E27" s="53">
        <f>SUM(E28)</f>
        <v>579032469619.49</v>
      </c>
      <c r="F27" s="41">
        <f>ROUND(IF(E$47&gt;0,(E27/E$47)*100,0),2)</f>
        <v>57.86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579032469619.49</v>
      </c>
      <c r="F28" s="46">
        <f>ROUND(IF(E$47&gt;0,(E28/E$47)*100,0),2)</f>
        <v>57.86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228558946877</v>
      </c>
      <c r="C30" s="44">
        <f t="shared" si="2"/>
        <v>22.84</v>
      </c>
      <c r="D30" s="40" t="s">
        <v>90</v>
      </c>
      <c r="E30" s="39">
        <f>SUM(E31:E32)</f>
        <v>12681544730.87</v>
      </c>
      <c r="F30" s="41">
        <f>ROUND(IF(E$47&gt;0,(E30/E$47)*100,0),2)</f>
        <v>1.27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1952147652.23</v>
      </c>
      <c r="F31" s="46">
        <f>ROUND(IF(E$47&gt;0,(E31/E$47)*100,0),2)</f>
        <v>0.2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10729397078.64</v>
      </c>
      <c r="F32" s="46">
        <f>ROUND(IF(E$47&gt;0,(E32/E$47)*100,0),2)</f>
        <v>1.07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11105335937.17</v>
      </c>
      <c r="F34" s="41">
        <f>ROUND(IF(E$47&gt;0,(E34/E$47)*100,0),2)</f>
        <v>1.11</v>
      </c>
    </row>
    <row r="35" spans="1:6" s="47" customFormat="1" ht="15" customHeight="1">
      <c r="A35" s="50" t="s">
        <v>98</v>
      </c>
      <c r="B35" s="39">
        <f>SUM(B36)</f>
        <v>191422754</v>
      </c>
      <c r="C35" s="39">
        <f t="shared" si="2"/>
        <v>0.02</v>
      </c>
      <c r="D35" s="45" t="s">
        <v>99</v>
      </c>
      <c r="E35" s="43">
        <v>11105335937.17</v>
      </c>
      <c r="F35" s="46">
        <f>ROUND(IF(E$47&gt;0,(E35/E$47)*100,0),2)</f>
        <v>1.11</v>
      </c>
    </row>
    <row r="36" spans="1:6" s="47" customFormat="1" ht="15" customHeight="1">
      <c r="A36" s="48" t="s">
        <v>100</v>
      </c>
      <c r="B36" s="43">
        <v>191422754</v>
      </c>
      <c r="C36" s="44">
        <f t="shared" si="2"/>
        <v>0.02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85435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85435</v>
      </c>
      <c r="C38" s="44">
        <f t="shared" si="2"/>
        <v>0</v>
      </c>
      <c r="D38" s="40" t="s">
        <v>104</v>
      </c>
      <c r="E38" s="39">
        <f>SUM(E39:E43)</f>
        <v>112476452742.59</v>
      </c>
      <c r="F38" s="41">
        <f aca="true" t="shared" si="3" ref="F38:F43">ROUND(IF(E$47&gt;0,(E38/E$47)*100,0),2)</f>
        <v>11.24</v>
      </c>
    </row>
    <row r="39" spans="1:6" s="47" customFormat="1" ht="15" customHeight="1">
      <c r="A39" s="50" t="s">
        <v>105</v>
      </c>
      <c r="B39" s="39">
        <f>SUM(B40:B43)</f>
        <v>16587160215.74</v>
      </c>
      <c r="C39" s="39">
        <f t="shared" si="2"/>
        <v>1.66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>
        <v>338609672.74</v>
      </c>
      <c r="C40" s="44">
        <f t="shared" si="2"/>
        <v>0.03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16248550543</v>
      </c>
      <c r="C41" s="44">
        <f t="shared" si="2"/>
        <v>1.62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112476452742.59</v>
      </c>
      <c r="F43" s="46">
        <f t="shared" si="3"/>
        <v>11.24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1000704103526.12</v>
      </c>
      <c r="C47" s="59">
        <f>IF(B$6&gt;0,(B47/B$6)*100,0)</f>
        <v>100</v>
      </c>
      <c r="D47" s="58" t="s">
        <v>115</v>
      </c>
      <c r="E47" s="59">
        <f>E6+E26</f>
        <v>1000704103526.12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2009-08-28T02:35:37Z</dcterms:created>
  <dcterms:modified xsi:type="dcterms:W3CDTF">2009-08-31T08:49:08Z</dcterms:modified>
  <cp:category/>
  <cp:version/>
  <cp:contentType/>
  <cp:contentStatus/>
</cp:coreProperties>
</file>