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1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<sst xmlns="http://schemas.openxmlformats.org/spreadsheetml/2006/main" count="341" uniqueCount="244">
  <si>
    <t>單位:新臺幣元</t>
  </si>
  <si>
    <t>原列決算數</t>
  </si>
  <si>
    <t>決算核定數</t>
  </si>
  <si>
    <t>預算數與決算核定數
比較增(+)減(-)</t>
  </si>
  <si>
    <t>％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</si>
  <si>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</si>
  <si>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</si>
  <si>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</si>
  <si>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</si>
  <si>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</si>
  <si>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</si>
  <si>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</si>
  <si>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</si>
  <si>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</si>
  <si>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</si>
  <si>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</si>
  <si>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</si>
  <si>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</si>
  <si>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</si>
  <si>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</si>
  <si>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</si>
  <si>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</si>
  <si>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折減基金</t>
  </si>
  <si>
    <t>國庫撥款</t>
  </si>
  <si>
    <t>待填補之短絀</t>
  </si>
  <si>
    <t xml:space="preserve"> </t>
  </si>
  <si>
    <t>國立社教機構作業基金餘絀撥補決算表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</si>
  <si>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</si>
  <si>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</si>
  <si>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</si>
  <si>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</si>
  <si>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</si>
  <si>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</si>
  <si>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</si>
  <si>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</si>
  <si>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</si>
  <si>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</si>
  <si>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</si>
  <si>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</si>
  <si>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</si>
  <si>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</si>
  <si>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</si>
  <si>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</si>
  <si>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</si>
  <si>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</si>
  <si>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</si>
  <si>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</si>
  <si>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</si>
  <si>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</si>
  <si>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</si>
  <si>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</si>
  <si>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</si>
  <si>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</si>
  <si>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</si>
  <si>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</si>
  <si>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</si>
  <si>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</si>
  <si>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</si>
  <si>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</si>
  <si>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</si>
  <si>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</si>
  <si>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</si>
  <si>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</si>
  <si>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</si>
  <si>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</si>
  <si>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</si>
  <si>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</si>
  <si>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</si>
  <si>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</si>
  <si>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</si>
  <si>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</si>
  <si>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</si>
  <si>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</si>
  <si>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</si>
  <si>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</si>
  <si>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</si>
  <si>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</si>
  <si>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</si>
  <si>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</si>
  <si>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</si>
  <si>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</si>
  <si>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</si>
  <si>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</si>
  <si>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</si>
  <si>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</si>
  <si>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</si>
  <si>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</si>
  <si>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</si>
  <si>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</si>
  <si>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</si>
  <si>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</si>
  <si>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</si>
  <si>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</si>
  <si>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</si>
  <si>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</si>
  <si>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</si>
  <si>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</si>
  <si>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</si>
  <si>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</si>
  <si>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</si>
  <si>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</si>
  <si>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</si>
  <si>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</si>
  <si>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</si>
  <si>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</si>
  <si>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</si>
  <si>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</si>
  <si>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</si>
  <si>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</si>
  <si>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</si>
  <si>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</si>
  <si>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</si>
  <si>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</si>
  <si>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</si>
  <si>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</si>
  <si>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</si>
  <si>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</si>
  <si>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</si>
  <si>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</si>
  <si>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</si>
  <si>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</si>
  <si>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</si>
  <si>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</si>
  <si>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</si>
  <si>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</si>
  <si>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</si>
  <si>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</si>
  <si>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</si>
  <si>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</si>
  <si>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國立社教機構作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</si>
  <si>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</si>
  <si>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</si>
  <si>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</si>
  <si>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</si>
  <si>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</si>
  <si>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</si>
  <si>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</si>
  <si>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262,997,073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326,620,690</t>
    </r>
    <r>
      <rPr>
        <sz val="10"/>
        <rFont val="華康中明體"/>
        <family val="3"/>
      </rPr>
      <t>元。</t>
    </r>
  </si>
  <si>
    <t>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</si>
  <si>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</si>
  <si>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</si>
  <si>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</si>
  <si>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</si>
  <si>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</si>
  <si>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</si>
  <si>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</si>
  <si>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</si>
  <si>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</si>
  <si>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</si>
  <si>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</si>
  <si>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</si>
  <si>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</si>
  <si>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</si>
  <si>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</si>
  <si>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</si>
  <si>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</si>
  <si>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</si>
  <si>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</si>
  <si>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</si>
  <si>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</si>
  <si>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</si>
  <si>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</si>
  <si>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</si>
  <si>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</si>
  <si>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</si>
  <si>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</si>
  <si>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</si>
  <si>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</si>
  <si>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</si>
  <si>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</si>
  <si>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</si>
  <si>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</si>
  <si>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</si>
  <si>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</si>
  <si>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</si>
  <si>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</si>
  <si>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</si>
  <si>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</si>
  <si>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</si>
  <si>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</si>
  <si>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國立社教機構作業基金現金流量決算表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</si>
  <si>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</si>
  <si>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</si>
  <si>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</si>
  <si>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</si>
  <si>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</si>
  <si>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</si>
  <si>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</si>
  <si>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</si>
  <si>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</si>
  <si>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</si>
  <si>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</si>
  <si>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</si>
  <si>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</si>
  <si>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</si>
  <si>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</si>
  <si>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</si>
  <si>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</si>
  <si>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</si>
  <si>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</si>
  <si>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</si>
  <si>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</si>
  <si>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</si>
  <si>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</si>
  <si>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</si>
  <si>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</si>
  <si>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</si>
  <si>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</si>
  <si>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</si>
  <si>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</si>
  <si>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</si>
  <si>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</si>
  <si>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</si>
  <si>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</si>
  <si>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</si>
  <si>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</si>
  <si>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</si>
  <si>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</si>
  <si>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</si>
  <si>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</si>
  <si>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</si>
  <si>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</si>
  <si>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</si>
  <si>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</si>
  <si>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</si>
  <si>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</si>
  <si>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</si>
  <si>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</si>
  <si>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國立社教機構作業基</t>
  </si>
  <si>
    <t>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</si>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</sst>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_);_(\-* #,##0.00_);_(* &quot;…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–&quot;* #,##0.00_);_(* &quot;…&quot;_);_(@_)"/>
    <numFmt numFmtId="186" formatCode="_(&quot; +&quot;* #,##0.00_);_(&quot; –&quot;* #,##0.00_);_(* &quot;…&quot;_);_(@_)"/>
    <numFmt numFmtId="187" formatCode="_(&quot; +&quot;* #,##0.00_);_(&quot;－&quot;* #,##0.00_);_(* &quot;…&quot;_);_(@_)"/>
    <numFmt numFmtId="188" formatCode="_(* #,##0.00_);_(&quot; –&quot;* #,##0.00_);_(* &quot;…&quot;_);_(@_)"/>
    <numFmt numFmtId="189" formatCode="_(* #,##0.00_);_(&quot;－&quot;* #,##0.00_);_(* &quot;…&quot;_);_(@_)"/>
    <numFmt numFmtId="190" formatCode="0.00_)"/>
    <numFmt numFmtId="191" formatCode="0;[Red]0"/>
    <numFmt numFmtId="192" formatCode="_(* #,##0.00_);_(&quot;–&quot;* #,##0.00_);_(* &quot;&quot;_);_(@_)"/>
    <numFmt numFmtId="193" formatCode="_(&quot; +&quot;* #,##0.00_);_(&quot; –&quot;* #,##0.00_);_(* &quot;&quot;_);_(@_)"/>
    <numFmt numFmtId="194" formatCode="_(* #,##0.00_);_(* #,##0.00_);_(* &quot;&quot;_);_(@_)"/>
    <numFmt numFmtId="195" formatCode="_(* #,##0.00_);_(\-* #,##0.00_);_(* &quot;&quot;_);_(@_)"/>
    <numFmt numFmtId="196" formatCode="0."/>
    <numFmt numFmtId="197" formatCode="0.00_ "/>
    <numFmt numFmtId="198" formatCode="_(* #,##0.0_);_(* #,##0.0_);_(* &quot;&quot;_);_(@_)"/>
    <numFmt numFmtId="199" formatCode="0.00_);[Red]\(0.00\)"/>
    <numFmt numFmtId="200" formatCode="#,##0_ 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_(&quot; +&quot;* #,##0.00_);_(&quot;–&quot;* #,##0.00_);_(* &quot;&quot;_);_(@_)"/>
    <numFmt numFmtId="206" formatCode="_(* #,##0.000_);_(&quot;–&quot;* #,##0.000_);_(* &quot;…&quot;_);_(@_)"/>
    <numFmt numFmtId="207" formatCode="_(* #,##0.0000_);_(&quot;–&quot;* #,##0.0000_);_(* &quot;…&quot;_);_(@_)"/>
  </numFmts>
  <fonts count="8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1"/>
      <name val="華康粗明體"/>
      <family val="3"/>
    </font>
    <font>
      <b/>
      <sz val="22"/>
      <name val="華康粗明體"/>
      <family val="3"/>
    </font>
    <font>
      <sz val="22"/>
      <name val="新細明體"/>
      <family val="1"/>
    </font>
    <font>
      <b/>
      <sz val="14"/>
      <name val="華康粗明體"/>
      <family val="3"/>
    </font>
    <font>
      <b/>
      <sz val="12"/>
      <name val="華康粗明體"/>
      <family val="3"/>
    </font>
    <font>
      <b/>
      <sz val="9"/>
      <name val="華康粗明體"/>
      <family val="3"/>
    </font>
    <font>
      <sz val="11"/>
      <name val="華康特粗明體"/>
      <family val="3"/>
    </font>
    <font>
      <sz val="11"/>
      <name val="Courier New"/>
      <family val="3"/>
    </font>
    <font>
      <b/>
      <sz val="10"/>
      <name val="Times New Roman"/>
      <family val="1"/>
    </font>
    <font>
      <b/>
      <sz val="12"/>
      <name val="華康特粗明體"/>
      <family val="3"/>
    </font>
    <font>
      <sz val="10"/>
      <name val="華康中明體"/>
      <family val="3"/>
    </font>
    <font>
      <sz val="10"/>
      <name val="Times New Roman"/>
      <family val="1"/>
    </font>
    <font>
      <sz val="11"/>
      <name val="華康中明體"/>
      <family val="3"/>
    </font>
    <font>
      <sz val="10"/>
      <color indexed="12"/>
      <name val="Times New Roman"/>
      <family val="1"/>
    </font>
    <font>
      <b/>
      <sz val="10"/>
      <name val="華康中明體"/>
      <family val="3"/>
    </font>
    <font>
      <b/>
      <sz val="10"/>
      <name val="華康特粗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name val="Times New Roman"/>
      <family val="1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華康中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粗明體"/>
      <family val="3"/>
    </font>
    <font>
      <sz val="9"/>
      <name val="華康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12"/>
      <name val="新細明體"/>
      <family val="1"/>
    </font>
    <font>
      <sz val="10"/>
      <name val="華康中黑體"/>
      <family val="3"/>
    </font>
    <font>
      <sz val="11"/>
      <color indexed="12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新細明體"/>
      <family val="1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2" fontId="5" fillId="2" borderId="1" applyNumberFormat="0" applyFont="0" applyFill="0" applyBorder="0">
      <alignment horizontal="center" vertical="center"/>
      <protection/>
    </xf>
    <xf numFmtId="190" fontId="6" fillId="0" borderId="0">
      <alignment/>
      <protection/>
    </xf>
    <xf numFmtId="0" fontId="7" fillId="0" borderId="0">
      <alignment/>
      <protection/>
    </xf>
    <xf numFmtId="198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177" fontId="14" fillId="0" borderId="0" xfId="21" applyFont="1" applyAlignment="1" applyProtection="1">
      <alignment horizontal="center"/>
      <protection/>
    </xf>
    <xf numFmtId="177" fontId="14" fillId="0" borderId="0" xfId="2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 quotePrefix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 quotePrefix="1">
      <alignment horizontal="center" vertical="center" wrapText="1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 quotePrefix="1">
      <alignment horizontal="left"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18" fillId="0" borderId="5" xfId="0" applyFont="1" applyBorder="1" applyAlignment="1" applyProtection="1" quotePrefix="1">
      <alignment horizontal="center" vertical="center"/>
      <protection/>
    </xf>
    <xf numFmtId="0" fontId="18" fillId="0" borderId="5" xfId="0" applyFont="1" applyBorder="1" applyAlignment="1" applyProtection="1">
      <alignment horizontal="center" vertical="center"/>
      <protection/>
    </xf>
    <xf numFmtId="0" fontId="18" fillId="0" borderId="6" xfId="0" applyFont="1" applyBorder="1" applyAlignment="1" applyProtection="1" quotePrefix="1">
      <alignment horizontal="center" vertical="center"/>
      <protection/>
    </xf>
    <xf numFmtId="0" fontId="19" fillId="0" borderId="0" xfId="0" applyFont="1" applyAlignment="1">
      <alignment horizontal="center"/>
    </xf>
    <xf numFmtId="0" fontId="18" fillId="0" borderId="0" xfId="0" applyFont="1" applyAlignment="1" applyProtection="1">
      <alignment vertical="center"/>
      <protection/>
    </xf>
    <xf numFmtId="0" fontId="16" fillId="0" borderId="0" xfId="0" applyFont="1" applyAlignment="1" applyProtection="1" quotePrefix="1">
      <alignment horizontal="distributed" vertical="center"/>
      <protection/>
    </xf>
    <xf numFmtId="49" fontId="12" fillId="0" borderId="5" xfId="0" applyNumberFormat="1" applyFont="1" applyBorder="1" applyAlignment="1" applyProtection="1" quotePrefix="1">
      <alignment horizontal="distributed" vertical="center"/>
      <protection/>
    </xf>
    <xf numFmtId="192" fontId="20" fillId="0" borderId="5" xfId="0" applyNumberFormat="1" applyFont="1" applyBorder="1" applyAlignment="1" applyProtection="1">
      <alignment horizontal="right" vertical="center"/>
      <protection/>
    </xf>
    <xf numFmtId="193" fontId="20" fillId="0" borderId="6" xfId="0" applyNumberFormat="1" applyFont="1" applyBorder="1" applyAlignment="1" applyProtection="1">
      <alignment horizontal="right" vertical="center"/>
      <protection/>
    </xf>
    <xf numFmtId="195" fontId="20" fillId="0" borderId="5" xfId="0" applyNumberFormat="1" applyFont="1" applyBorder="1" applyAlignment="1" applyProtection="1">
      <alignment horizontal="right" vertical="center"/>
      <protection/>
    </xf>
    <xf numFmtId="193" fontId="20" fillId="0" borderId="5" xfId="0" applyNumberFormat="1" applyFont="1" applyBorder="1" applyAlignment="1" applyProtection="1">
      <alignment horizontal="right" vertical="center"/>
      <protection/>
    </xf>
    <xf numFmtId="194" fontId="20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9" fontId="22" fillId="0" borderId="5" xfId="0" applyNumberFormat="1" applyFont="1" applyBorder="1" applyAlignment="1" applyProtection="1" quotePrefix="1">
      <alignment horizontal="distributed" vertical="center"/>
      <protection/>
    </xf>
    <xf numFmtId="192" fontId="23" fillId="0" borderId="5" xfId="0" applyNumberFormat="1" applyFont="1" applyBorder="1" applyAlignment="1" applyProtection="1">
      <alignment horizontal="right" vertical="center"/>
      <protection/>
    </xf>
    <xf numFmtId="193" fontId="23" fillId="0" borderId="6" xfId="0" applyNumberFormat="1" applyFont="1" applyBorder="1" applyAlignment="1" applyProtection="1">
      <alignment horizontal="right" vertical="center"/>
      <protection/>
    </xf>
    <xf numFmtId="195" fontId="23" fillId="0" borderId="5" xfId="0" applyNumberFormat="1" applyFont="1" applyBorder="1" applyAlignment="1" applyProtection="1">
      <alignment horizontal="right" vertical="center"/>
      <protection/>
    </xf>
    <xf numFmtId="193" fontId="23" fillId="0" borderId="5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>
      <alignment horizontal="right"/>
    </xf>
    <xf numFmtId="0" fontId="0" fillId="0" borderId="0" xfId="0" applyFont="1" applyAlignment="1" applyProtection="1">
      <alignment vertical="center"/>
      <protection/>
    </xf>
    <xf numFmtId="0" fontId="24" fillId="0" borderId="0" xfId="0" applyFont="1" applyAlignment="1" applyProtection="1" quotePrefix="1">
      <alignment horizontal="distributed" vertical="center"/>
      <protection/>
    </xf>
    <xf numFmtId="192" fontId="23" fillId="0" borderId="5" xfId="0" applyNumberFormat="1" applyFont="1" applyBorder="1" applyAlignment="1" applyProtection="1">
      <alignment horizontal="right" vertical="center"/>
      <protection locked="0"/>
    </xf>
    <xf numFmtId="193" fontId="23" fillId="0" borderId="6" xfId="0" applyNumberFormat="1" applyFont="1" applyBorder="1" applyAlignment="1" applyProtection="1">
      <alignment horizontal="right" vertical="center"/>
      <protection locked="0"/>
    </xf>
    <xf numFmtId="194" fontId="23" fillId="0" borderId="0" xfId="0" applyNumberFormat="1" applyFont="1" applyBorder="1" applyAlignment="1" applyProtection="1">
      <alignment horizontal="right" vertical="center"/>
      <protection/>
    </xf>
    <xf numFmtId="192" fontId="25" fillId="0" borderId="5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 quotePrefix="1">
      <alignment horizontal="distributed" vertical="center"/>
      <protection/>
    </xf>
    <xf numFmtId="49" fontId="22" fillId="0" borderId="0" xfId="0" applyNumberFormat="1" applyFont="1" applyBorder="1" applyAlignment="1" applyProtection="1" quotePrefix="1">
      <alignment horizontal="distributed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distributed" vertical="center"/>
      <protection/>
    </xf>
    <xf numFmtId="0" fontId="22" fillId="0" borderId="5" xfId="0" applyFont="1" applyBorder="1" applyAlignment="1" applyProtection="1">
      <alignment horizontal="distributed" vertical="center"/>
      <protection/>
    </xf>
    <xf numFmtId="0" fontId="24" fillId="0" borderId="0" xfId="0" applyFont="1" applyAlignment="1" applyProtection="1" quotePrefix="1">
      <alignment horizontal="distributed" vertical="top"/>
      <protection/>
    </xf>
    <xf numFmtId="0" fontId="22" fillId="0" borderId="0" xfId="0" applyFont="1" applyAlignment="1" applyProtection="1" quotePrefix="1">
      <alignment horizontal="distributed" vertical="center"/>
      <protection/>
    </xf>
    <xf numFmtId="49" fontId="16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7" xfId="0" applyFont="1" applyBorder="1" applyAlignment="1" applyProtection="1">
      <alignment horizontal="distributed" vertical="center"/>
      <protection/>
    </xf>
    <xf numFmtId="0" fontId="28" fillId="0" borderId="7" xfId="0" applyFont="1" applyBorder="1" applyAlignment="1" applyProtection="1">
      <alignment horizontal="distributed" vertical="center"/>
      <protection/>
    </xf>
    <xf numFmtId="0" fontId="29" fillId="0" borderId="7" xfId="0" applyFont="1" applyBorder="1" applyAlignment="1" applyProtection="1">
      <alignment horizontal="distributed" vertical="center"/>
      <protection/>
    </xf>
    <xf numFmtId="0" fontId="22" fillId="0" borderId="8" xfId="0" applyFont="1" applyBorder="1" applyAlignment="1" applyProtection="1">
      <alignment horizontal="distributed" vertical="center"/>
      <protection/>
    </xf>
    <xf numFmtId="192" fontId="30" fillId="0" borderId="8" xfId="0" applyNumberFormat="1" applyFont="1" applyBorder="1" applyAlignment="1" applyProtection="1">
      <alignment vertical="center"/>
      <protection/>
    </xf>
    <xf numFmtId="193" fontId="30" fillId="0" borderId="9" xfId="0" applyNumberFormat="1" applyFont="1" applyBorder="1" applyAlignment="1" applyProtection="1">
      <alignment vertical="center"/>
      <protection/>
    </xf>
    <xf numFmtId="195" fontId="30" fillId="0" borderId="8" xfId="0" applyNumberFormat="1" applyFont="1" applyBorder="1" applyAlignment="1" applyProtection="1">
      <alignment vertical="center"/>
      <protection/>
    </xf>
    <xf numFmtId="193" fontId="30" fillId="0" borderId="8" xfId="0" applyNumberFormat="1" applyFont="1" applyBorder="1" applyAlignment="1" applyProtection="1">
      <alignment vertical="center"/>
      <protection/>
    </xf>
    <xf numFmtId="194" fontId="30" fillId="0" borderId="7" xfId="0" applyNumberFormat="1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0" fontId="22" fillId="0" borderId="0" xfId="0" applyFont="1" applyAlignment="1" applyProtection="1">
      <alignment horizontal="distributed" vertical="center"/>
      <protection/>
    </xf>
    <xf numFmtId="0" fontId="21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distributed"/>
      <protection/>
    </xf>
    <xf numFmtId="0" fontId="22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185" fontId="4" fillId="0" borderId="0" xfId="0" applyNumberFormat="1" applyFont="1" applyAlignment="1" applyProtection="1">
      <alignment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24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77" fontId="35" fillId="0" borderId="0" xfId="21" applyFont="1" applyAlignment="1" applyProtection="1">
      <alignment vertical="center"/>
      <protection/>
    </xf>
    <xf numFmtId="177" fontId="35" fillId="0" borderId="0" xfId="21" applyFont="1" applyAlignment="1" applyProtection="1">
      <alignment horizontal="centerContinuous" vertical="center"/>
      <protection/>
    </xf>
    <xf numFmtId="177" fontId="36" fillId="0" borderId="0" xfId="21" applyFont="1" applyAlignment="1" applyProtection="1">
      <alignment horizontal="centerContinuous" vertical="center"/>
      <protection/>
    </xf>
    <xf numFmtId="184" fontId="35" fillId="0" borderId="0" xfId="21" applyNumberFormat="1" applyFont="1" applyAlignment="1" applyProtection="1">
      <alignment horizontal="centerContinuous" vertical="center"/>
      <protection/>
    </xf>
    <xf numFmtId="185" fontId="35" fillId="0" borderId="0" xfId="21" applyNumberFormat="1" applyFont="1" applyAlignment="1" applyProtection="1" quotePrefix="1">
      <alignment horizontal="centerContinuous" vertical="center"/>
      <protection/>
    </xf>
    <xf numFmtId="0" fontId="37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 horizontal="right" vertical="center"/>
      <protection/>
    </xf>
    <xf numFmtId="0" fontId="38" fillId="0" borderId="0" xfId="0" applyFont="1" applyAlignment="1" applyProtection="1">
      <alignment horizontal="right" vertical="center"/>
      <protection/>
    </xf>
    <xf numFmtId="0" fontId="3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Continuous" vertical="center"/>
      <protection/>
    </xf>
    <xf numFmtId="184" fontId="16" fillId="0" borderId="0" xfId="0" applyNumberFormat="1" applyFont="1" applyAlignment="1" applyProtection="1">
      <alignment horizontal="centerContinuous" vertical="center"/>
      <protection/>
    </xf>
    <xf numFmtId="185" fontId="16" fillId="0" borderId="0" xfId="0" applyNumberFormat="1" applyFont="1" applyAlignment="1" applyProtection="1">
      <alignment horizontal="centerContinuous" vertical="center"/>
      <protection/>
    </xf>
    <xf numFmtId="0" fontId="40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6" fillId="0" borderId="10" xfId="0" applyFont="1" applyBorder="1" applyAlignment="1" applyProtection="1" quotePrefix="1">
      <alignment horizontal="center" vertical="center"/>
      <protection/>
    </xf>
    <xf numFmtId="0" fontId="42" fillId="0" borderId="11" xfId="0" applyFont="1" applyBorder="1" applyAlignment="1" applyProtection="1" quotePrefix="1">
      <alignment vertical="center"/>
      <protection/>
    </xf>
    <xf numFmtId="184" fontId="16" fillId="0" borderId="2" xfId="0" applyNumberFormat="1" applyFont="1" applyBorder="1" applyAlignment="1" applyProtection="1">
      <alignment horizontal="centerContinuous" vertical="center"/>
      <protection/>
    </xf>
    <xf numFmtId="184" fontId="16" fillId="0" borderId="3" xfId="0" applyNumberFormat="1" applyFont="1" applyBorder="1" applyAlignment="1" applyProtection="1">
      <alignment horizontal="centerContinuous" vertical="center"/>
      <protection/>
    </xf>
    <xf numFmtId="185" fontId="16" fillId="0" borderId="2" xfId="0" applyNumberFormat="1" applyFont="1" applyBorder="1" applyAlignment="1" applyProtection="1">
      <alignment horizontal="centerContinuous" vertical="center"/>
      <protection/>
    </xf>
    <xf numFmtId="0" fontId="16" fillId="0" borderId="2" xfId="0" applyFont="1" applyBorder="1" applyAlignment="1" applyProtection="1">
      <alignment horizontal="centerContinuous" vertical="center"/>
      <protection/>
    </xf>
    <xf numFmtId="0" fontId="39" fillId="3" borderId="12" xfId="0" applyFont="1" applyFill="1" applyBorder="1" applyAlignment="1" applyProtection="1">
      <alignment vertical="center"/>
      <protection/>
    </xf>
    <xf numFmtId="0" fontId="12" fillId="3" borderId="12" xfId="0" applyFont="1" applyFill="1" applyBorder="1" applyAlignment="1" applyProtection="1">
      <alignment vertical="center"/>
      <protection/>
    </xf>
    <xf numFmtId="0" fontId="43" fillId="3" borderId="13" xfId="0" applyFont="1" applyFill="1" applyBorder="1" applyAlignment="1" applyProtection="1">
      <alignment vertical="center"/>
      <protection/>
    </xf>
    <xf numFmtId="0" fontId="1" fillId="4" borderId="14" xfId="0" applyFont="1" applyFill="1" applyBorder="1" applyAlignment="1" applyProtection="1" quotePrefix="1">
      <alignment horizontal="center" vertical="center"/>
      <protection/>
    </xf>
    <xf numFmtId="0" fontId="16" fillId="0" borderId="15" xfId="0" applyFont="1" applyBorder="1" applyAlignment="1" applyProtection="1" quotePrefix="1">
      <alignment horizontal="center" vertical="center"/>
      <protection/>
    </xf>
    <xf numFmtId="0" fontId="42" fillId="0" borderId="16" xfId="0" applyFont="1" applyBorder="1" applyAlignment="1" applyProtection="1">
      <alignment horizontal="left" vertical="center"/>
      <protection/>
    </xf>
    <xf numFmtId="184" fontId="16" fillId="0" borderId="16" xfId="0" applyNumberFormat="1" applyFont="1" applyBorder="1" applyAlignment="1" applyProtection="1" quotePrefix="1">
      <alignment horizontal="center" vertical="center"/>
      <protection/>
    </xf>
    <xf numFmtId="184" fontId="16" fillId="0" borderId="16" xfId="0" applyNumberFormat="1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39" fillId="3" borderId="15" xfId="0" applyFont="1" applyFill="1" applyBorder="1" applyAlignment="1" applyProtection="1">
      <alignment vertical="center"/>
      <protection/>
    </xf>
    <xf numFmtId="0" fontId="12" fillId="3" borderId="15" xfId="0" applyFont="1" applyFill="1" applyBorder="1" applyAlignment="1" applyProtection="1" quotePrefix="1">
      <alignment horizontal="left" vertical="center"/>
      <protection/>
    </xf>
    <xf numFmtId="0" fontId="43" fillId="3" borderId="16" xfId="0" applyFont="1" applyFill="1" applyBorder="1" applyAlignment="1" applyProtection="1">
      <alignment horizontal="left" vertical="center"/>
      <protection/>
    </xf>
    <xf numFmtId="0" fontId="44" fillId="4" borderId="17" xfId="0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 quotePrefix="1">
      <alignment horizontal="left" vertical="center"/>
      <protection/>
    </xf>
    <xf numFmtId="0" fontId="24" fillId="0" borderId="5" xfId="0" applyFont="1" applyBorder="1" applyAlignment="1" applyProtection="1">
      <alignment horizontal="left" vertical="center"/>
      <protection/>
    </xf>
    <xf numFmtId="184" fontId="46" fillId="0" borderId="5" xfId="0" applyNumberFormat="1" applyFont="1" applyBorder="1" applyAlignment="1" applyProtection="1" quotePrefix="1">
      <alignment horizontal="center" vertical="center"/>
      <protection/>
    </xf>
    <xf numFmtId="184" fontId="46" fillId="0" borderId="5" xfId="0" applyNumberFormat="1" applyFont="1" applyBorder="1" applyAlignment="1" applyProtection="1">
      <alignment horizontal="center" vertical="center"/>
      <protection/>
    </xf>
    <xf numFmtId="192" fontId="19" fillId="0" borderId="0" xfId="0" applyNumberFormat="1" applyFont="1" applyAlignment="1">
      <alignment horizontal="center"/>
    </xf>
    <xf numFmtId="0" fontId="45" fillId="3" borderId="0" xfId="0" applyFont="1" applyFill="1" applyBorder="1" applyAlignment="1" applyProtection="1">
      <alignment vertical="center"/>
      <protection/>
    </xf>
    <xf numFmtId="0" fontId="46" fillId="3" borderId="0" xfId="0" applyFont="1" applyFill="1" applyBorder="1" applyAlignment="1" applyProtection="1" quotePrefix="1">
      <alignment horizontal="left" vertical="center"/>
      <protection/>
    </xf>
    <xf numFmtId="0" fontId="24" fillId="3" borderId="5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42" fillId="0" borderId="5" xfId="0" applyFont="1" applyBorder="1" applyAlignment="1" applyProtection="1">
      <alignment horizontal="right" vertical="center"/>
      <protection/>
    </xf>
    <xf numFmtId="192" fontId="31" fillId="0" borderId="5" xfId="0" applyNumberFormat="1" applyFont="1" applyBorder="1" applyAlignment="1" applyProtection="1">
      <alignment horizontal="right" vertical="center"/>
      <protection/>
    </xf>
    <xf numFmtId="193" fontId="31" fillId="0" borderId="5" xfId="0" applyNumberFormat="1" applyFont="1" applyBorder="1" applyAlignment="1" applyProtection="1">
      <alignment horizontal="right" vertical="center"/>
      <protection/>
    </xf>
    <xf numFmtId="194" fontId="31" fillId="0" borderId="0" xfId="0" applyNumberFormat="1" applyFont="1" applyBorder="1" applyAlignment="1" applyProtection="1">
      <alignment horizontal="right" vertical="center"/>
      <protection/>
    </xf>
    <xf numFmtId="0" fontId="39" fillId="3" borderId="0" xfId="0" applyFont="1" applyFill="1" applyBorder="1" applyAlignment="1" applyProtection="1">
      <alignment vertical="center"/>
      <protection/>
    </xf>
    <xf numFmtId="0" fontId="12" fillId="3" borderId="0" xfId="0" applyFont="1" applyFill="1" applyBorder="1" applyAlignment="1" applyProtection="1" quotePrefix="1">
      <alignment horizontal="left" vertical="center"/>
      <protection/>
    </xf>
    <xf numFmtId="0" fontId="42" fillId="3" borderId="0" xfId="0" applyFont="1" applyFill="1" applyBorder="1" applyAlignment="1" applyProtection="1">
      <alignment vertical="center"/>
      <protection/>
    </xf>
    <xf numFmtId="0" fontId="42" fillId="3" borderId="5" xfId="0" applyFont="1" applyFill="1" applyBorder="1" applyAlignment="1" applyProtection="1">
      <alignment vertical="center"/>
      <protection/>
    </xf>
    <xf numFmtId="0" fontId="1" fillId="4" borderId="18" xfId="0" applyFont="1" applyFill="1" applyBorder="1" applyAlignment="1" applyProtection="1" quotePrefix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 quotePrefix="1">
      <alignment horizontal="left" vertical="center"/>
      <protection/>
    </xf>
    <xf numFmtId="0" fontId="48" fillId="0" borderId="0" xfId="0" applyFont="1" applyBorder="1" applyAlignment="1" applyProtection="1">
      <alignment horizontal="distributed" vertical="center"/>
      <protection/>
    </xf>
    <xf numFmtId="0" fontId="48" fillId="0" borderId="5" xfId="0" applyFont="1" applyBorder="1" applyAlignment="1" applyProtection="1">
      <alignment horizontal="right" vertical="center"/>
      <protection/>
    </xf>
    <xf numFmtId="192" fontId="31" fillId="0" borderId="0" xfId="0" applyNumberFormat="1" applyFont="1" applyAlignment="1">
      <alignment horizontal="right"/>
    </xf>
    <xf numFmtId="0" fontId="39" fillId="3" borderId="0" xfId="0" applyFont="1" applyFill="1" applyBorder="1" applyAlignment="1" applyProtection="1" quotePrefix="1">
      <alignment horizontal="left" vertical="center"/>
      <protection/>
    </xf>
    <xf numFmtId="0" fontId="48" fillId="3" borderId="0" xfId="0" applyFont="1" applyFill="1" applyBorder="1" applyAlignment="1" applyProtection="1">
      <alignment horizontal="distributed" vertical="center"/>
      <protection/>
    </xf>
    <xf numFmtId="0" fontId="48" fillId="3" borderId="5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left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8" fillId="0" borderId="5" xfId="0" applyFont="1" applyBorder="1" applyAlignment="1" applyProtection="1" quotePrefix="1">
      <alignment horizontal="right" vertical="center"/>
      <protection/>
    </xf>
    <xf numFmtId="0" fontId="48" fillId="3" borderId="5" xfId="0" applyFont="1" applyFill="1" applyBorder="1" applyAlignment="1" applyProtection="1" quotePrefix="1">
      <alignment horizontal="distributed" vertical="center"/>
      <protection/>
    </xf>
    <xf numFmtId="0" fontId="1" fillId="4" borderId="18" xfId="0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distributed" vertical="center"/>
      <protection/>
    </xf>
    <xf numFmtId="0" fontId="49" fillId="0" borderId="5" xfId="0" applyFont="1" applyBorder="1" applyAlignment="1" applyProtection="1" quotePrefix="1">
      <alignment horizontal="right" vertical="center"/>
      <protection/>
    </xf>
    <xf numFmtId="192" fontId="4" fillId="0" borderId="5" xfId="0" applyNumberFormat="1" applyFont="1" applyBorder="1" applyAlignment="1" applyProtection="1">
      <alignment horizontal="right" vertical="center"/>
      <protection locked="0"/>
    </xf>
    <xf numFmtId="192" fontId="4" fillId="0" borderId="5" xfId="0" applyNumberFormat="1" applyFont="1" applyBorder="1" applyAlignment="1" applyProtection="1">
      <alignment horizontal="right" vertical="center"/>
      <protection/>
    </xf>
    <xf numFmtId="193" fontId="4" fillId="0" borderId="5" xfId="0" applyNumberFormat="1" applyFont="1" applyBorder="1" applyAlignment="1" applyProtection="1">
      <alignment horizontal="right" vertical="center"/>
      <protection/>
    </xf>
    <xf numFmtId="194" fontId="4" fillId="0" borderId="0" xfId="0" applyNumberFormat="1" applyFont="1" applyBorder="1" applyAlignment="1" applyProtection="1">
      <alignment horizontal="right" vertical="center"/>
      <protection/>
    </xf>
    <xf numFmtId="196" fontId="45" fillId="3" borderId="0" xfId="0" applyNumberFormat="1" applyFont="1" applyFill="1" applyBorder="1" applyAlignment="1" applyProtection="1">
      <alignment horizontal="center" vertical="center"/>
      <protection/>
    </xf>
    <xf numFmtId="0" fontId="49" fillId="3" borderId="0" xfId="0" applyFont="1" applyFill="1" applyBorder="1" applyAlignment="1" applyProtection="1">
      <alignment horizontal="distributed" vertical="center"/>
      <protection/>
    </xf>
    <xf numFmtId="0" fontId="49" fillId="3" borderId="5" xfId="0" applyFont="1" applyFill="1" applyBorder="1" applyAlignment="1" applyProtection="1" quotePrefix="1">
      <alignment horizontal="distributed" vertical="center"/>
      <protection/>
    </xf>
    <xf numFmtId="0" fontId="0" fillId="4" borderId="18" xfId="0" applyFont="1" applyFill="1" applyBorder="1" applyAlignment="1" applyProtection="1" quotePrefix="1">
      <alignment horizontal="center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 quotePrefix="1">
      <alignment horizontal="left" vertical="center"/>
      <protection/>
    </xf>
    <xf numFmtId="0" fontId="49" fillId="0" borderId="0" xfId="0" applyFont="1" applyBorder="1" applyAlignment="1" applyProtection="1">
      <alignment horizontal="distributed" vertical="center"/>
      <protection/>
    </xf>
    <xf numFmtId="192" fontId="4" fillId="0" borderId="0" xfId="0" applyNumberFormat="1" applyFont="1" applyAlignment="1">
      <alignment horizontal="right"/>
    </xf>
    <xf numFmtId="0" fontId="45" fillId="3" borderId="0" xfId="0" applyFont="1" applyFill="1" applyBorder="1" applyAlignment="1" applyProtection="1" quotePrefix="1">
      <alignment horizontal="left" vertical="center"/>
      <protection/>
    </xf>
    <xf numFmtId="0" fontId="12" fillId="0" borderId="0" xfId="0" applyFont="1" applyBorder="1" applyAlignment="1" applyProtection="1" quotePrefix="1">
      <alignment horizontal="left" vertical="top"/>
      <protection/>
    </xf>
    <xf numFmtId="0" fontId="47" fillId="0" borderId="0" xfId="0" applyFont="1" applyBorder="1" applyAlignment="1" applyProtection="1">
      <alignment vertical="top"/>
      <protection/>
    </xf>
    <xf numFmtId="0" fontId="48" fillId="0" borderId="0" xfId="0" applyFont="1" applyBorder="1" applyAlignment="1" applyProtection="1">
      <alignment horizontal="distributed" vertical="top"/>
      <protection/>
    </xf>
    <xf numFmtId="0" fontId="48" fillId="0" borderId="5" xfId="0" applyFont="1" applyBorder="1" applyAlignment="1" applyProtection="1" quotePrefix="1">
      <alignment horizontal="right" vertical="top"/>
      <protection/>
    </xf>
    <xf numFmtId="192" fontId="31" fillId="0" borderId="5" xfId="0" applyNumberFormat="1" applyFont="1" applyBorder="1" applyAlignment="1" applyProtection="1">
      <alignment horizontal="right" vertical="top"/>
      <protection/>
    </xf>
    <xf numFmtId="193" fontId="31" fillId="0" borderId="5" xfId="0" applyNumberFormat="1" applyFont="1" applyBorder="1" applyAlignment="1" applyProtection="1">
      <alignment horizontal="right" vertical="top"/>
      <protection/>
    </xf>
    <xf numFmtId="192" fontId="31" fillId="0" borderId="0" xfId="0" applyNumberFormat="1" applyFont="1" applyAlignment="1">
      <alignment horizontal="right" vertical="top"/>
    </xf>
    <xf numFmtId="0" fontId="39" fillId="3" borderId="0" xfId="0" applyFont="1" applyFill="1" applyBorder="1" applyAlignment="1" applyProtection="1" quotePrefix="1">
      <alignment horizontal="left" vertical="top"/>
      <protection/>
    </xf>
    <xf numFmtId="0" fontId="48" fillId="3" borderId="0" xfId="0" applyFont="1" applyFill="1" applyBorder="1" applyAlignment="1" applyProtection="1">
      <alignment horizontal="distributed" vertical="top"/>
      <protection/>
    </xf>
    <xf numFmtId="0" fontId="48" fillId="3" borderId="5" xfId="0" applyFont="1" applyFill="1" applyBorder="1" applyAlignment="1" applyProtection="1" quotePrefix="1">
      <alignment horizontal="distributed" vertical="top"/>
      <protection/>
    </xf>
    <xf numFmtId="0" fontId="1" fillId="4" borderId="18" xfId="0" applyFont="1" applyFill="1" applyBorder="1" applyAlignment="1" applyProtection="1">
      <alignment horizontal="center" vertical="top"/>
      <protection/>
    </xf>
    <xf numFmtId="0" fontId="46" fillId="0" borderId="0" xfId="0" applyFont="1" applyAlignment="1" applyProtection="1">
      <alignment vertical="center"/>
      <protection/>
    </xf>
    <xf numFmtId="194" fontId="4" fillId="0" borderId="6" xfId="0" applyNumberFormat="1" applyFont="1" applyBorder="1" applyAlignment="1" applyProtection="1">
      <alignment horizontal="right" vertical="center"/>
      <protection locked="0"/>
    </xf>
    <xf numFmtId="0" fontId="49" fillId="0" borderId="5" xfId="0" applyFont="1" applyBorder="1" applyAlignment="1" applyProtection="1">
      <alignment horizontal="right" vertical="center"/>
      <protection/>
    </xf>
    <xf numFmtId="0" fontId="49" fillId="3" borderId="5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vertical="center"/>
      <protection/>
    </xf>
    <xf numFmtId="177" fontId="54" fillId="0" borderId="0" xfId="21" applyFont="1" applyAlignment="1" applyProtection="1">
      <alignment vertical="center"/>
      <protection/>
    </xf>
    <xf numFmtId="196" fontId="45" fillId="0" borderId="0" xfId="0" applyNumberFormat="1" applyFont="1" applyBorder="1" applyAlignment="1" applyProtection="1" quotePrefix="1">
      <alignment horizontal="center" vertical="center"/>
      <protection/>
    </xf>
    <xf numFmtId="196" fontId="45" fillId="3" borderId="0" xfId="0" applyNumberFormat="1" applyFont="1" applyFill="1" applyBorder="1" applyAlignment="1" applyProtection="1" quotePrefix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196" fontId="45" fillId="0" borderId="0" xfId="0" applyNumberFormat="1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distributed" vertical="center" wrapText="1"/>
      <protection/>
    </xf>
    <xf numFmtId="0" fontId="50" fillId="0" borderId="0" xfId="0" applyFont="1" applyAlignment="1" applyProtection="1">
      <alignment vertical="center"/>
      <protection/>
    </xf>
    <xf numFmtId="0" fontId="16" fillId="0" borderId="7" xfId="0" applyFont="1" applyBorder="1" applyAlignment="1" applyProtection="1" quotePrefix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42" fillId="0" borderId="8" xfId="0" applyFont="1" applyBorder="1" applyAlignment="1" applyProtection="1">
      <alignment horizontal="right"/>
      <protection/>
    </xf>
    <xf numFmtId="192" fontId="31" fillId="0" borderId="8" xfId="0" applyNumberFormat="1" applyFont="1" applyBorder="1" applyAlignment="1" applyProtection="1">
      <alignment horizontal="right"/>
      <protection/>
    </xf>
    <xf numFmtId="193" fontId="31" fillId="0" borderId="8" xfId="0" applyNumberFormat="1" applyFont="1" applyBorder="1" applyAlignment="1" applyProtection="1">
      <alignment horizontal="right"/>
      <protection/>
    </xf>
    <xf numFmtId="194" fontId="31" fillId="0" borderId="7" xfId="0" applyNumberFormat="1" applyFont="1" applyBorder="1" applyAlignment="1" applyProtection="1">
      <alignment horizontal="right"/>
      <protection/>
    </xf>
    <xf numFmtId="0" fontId="39" fillId="3" borderId="0" xfId="0" applyFont="1" applyFill="1" applyBorder="1" applyAlignment="1" applyProtection="1" quotePrefix="1">
      <alignment horizontal="right"/>
      <protection/>
    </xf>
    <xf numFmtId="0" fontId="12" fillId="3" borderId="0" xfId="0" applyFont="1" applyFill="1" applyBorder="1" applyAlignment="1" applyProtection="1" quotePrefix="1">
      <alignment horizontal="left"/>
      <protection/>
    </xf>
    <xf numFmtId="0" fontId="42" fillId="3" borderId="0" xfId="0" applyFont="1" applyFill="1" applyBorder="1" applyAlignment="1" applyProtection="1">
      <alignment/>
      <protection/>
    </xf>
    <xf numFmtId="0" fontId="42" fillId="3" borderId="5" xfId="0" applyFont="1" applyFill="1" applyBorder="1" applyAlignment="1" applyProtection="1">
      <alignment/>
      <protection/>
    </xf>
    <xf numFmtId="0" fontId="1" fillId="4" borderId="18" xfId="0" applyFont="1" applyFill="1" applyBorder="1" applyAlignment="1" applyProtection="1" quotePrefix="1">
      <alignment horizontal="center"/>
      <protection/>
    </xf>
    <xf numFmtId="0" fontId="47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3" borderId="0" xfId="0" applyFont="1" applyFill="1" applyAlignment="1" applyProtection="1">
      <alignment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8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Continuous" vertical="center"/>
      <protection/>
    </xf>
    <xf numFmtId="184" fontId="57" fillId="0" borderId="0" xfId="0" applyNumberFormat="1" applyFont="1" applyAlignment="1" applyProtection="1">
      <alignment horizontal="centerContinuous" vertical="center"/>
      <protection/>
    </xf>
    <xf numFmtId="185" fontId="57" fillId="0" borderId="0" xfId="0" applyNumberFormat="1" applyFont="1" applyAlignment="1" applyProtection="1">
      <alignment horizontal="centerContinuous" vertical="center"/>
      <protection/>
    </xf>
    <xf numFmtId="0" fontId="58" fillId="0" borderId="0" xfId="0" applyFont="1" applyAlignment="1">
      <alignment horizontal="right"/>
    </xf>
    <xf numFmtId="0" fontId="59" fillId="3" borderId="0" xfId="0" applyFont="1" applyFill="1" applyAlignment="1" applyProtection="1">
      <alignment horizontal="left" vertical="center"/>
      <protection/>
    </xf>
    <xf numFmtId="0" fontId="39" fillId="3" borderId="0" xfId="0" applyFont="1" applyFill="1" applyAlignment="1" applyProtection="1">
      <alignment vertical="center"/>
      <protection/>
    </xf>
    <xf numFmtId="0" fontId="57" fillId="3" borderId="0" xfId="0" applyFont="1" applyFill="1" applyAlignment="1" applyProtection="1">
      <alignment horizontal="centerContinuous" vertical="center"/>
      <protection/>
    </xf>
    <xf numFmtId="0" fontId="26" fillId="3" borderId="0" xfId="0" applyFont="1" applyFill="1" applyAlignment="1" applyProtection="1">
      <alignment horizontal="centerContinuous" vertical="center"/>
      <protection/>
    </xf>
    <xf numFmtId="0" fontId="60" fillId="0" borderId="18" xfId="0" applyFont="1" applyBorder="1" applyAlignment="1" applyProtection="1">
      <alignment horizontal="right" vertical="center"/>
      <protection/>
    </xf>
    <xf numFmtId="0" fontId="57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/>
      <protection/>
    </xf>
    <xf numFmtId="0" fontId="35" fillId="0" borderId="0" xfId="0" applyFont="1" applyAlignment="1">
      <alignment horizontal="right"/>
    </xf>
    <xf numFmtId="0" fontId="61" fillId="3" borderId="0" xfId="0" applyFont="1" applyFill="1" applyAlignment="1" applyProtection="1">
      <alignment horizontal="left" vertical="center"/>
      <protection/>
    </xf>
    <xf numFmtId="177" fontId="35" fillId="3" borderId="0" xfId="21" applyFont="1" applyFill="1" applyAlignment="1" applyProtection="1">
      <alignment vertical="center"/>
      <protection/>
    </xf>
    <xf numFmtId="177" fontId="35" fillId="3" borderId="0" xfId="21" applyFont="1" applyFill="1" applyAlignment="1" applyProtection="1">
      <alignment horizontal="centerContinuous" vertical="center"/>
      <protection/>
    </xf>
    <xf numFmtId="177" fontId="36" fillId="3" borderId="0" xfId="21" applyFont="1" applyFill="1" applyAlignment="1" applyProtection="1">
      <alignment horizontal="centerContinuous" vertical="center"/>
      <protection/>
    </xf>
    <xf numFmtId="0" fontId="38" fillId="0" borderId="18" xfId="0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44" fillId="0" borderId="0" xfId="0" applyFont="1" applyAlignment="1">
      <alignment horizontal="right"/>
    </xf>
    <xf numFmtId="0" fontId="63" fillId="3" borderId="0" xfId="0" applyFont="1" applyFill="1" applyAlignment="1" applyProtection="1">
      <alignment horizontal="left" vertical="center"/>
      <protection/>
    </xf>
    <xf numFmtId="0" fontId="16" fillId="3" borderId="0" xfId="0" applyFont="1" applyFill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vertical="center"/>
      <protection/>
    </xf>
    <xf numFmtId="185" fontId="16" fillId="0" borderId="19" xfId="0" applyNumberFormat="1" applyFont="1" applyBorder="1" applyAlignment="1" applyProtection="1">
      <alignment horizontal="center" vertical="center"/>
      <protection/>
    </xf>
    <xf numFmtId="185" fontId="16" fillId="0" borderId="2" xfId="0" applyNumberFormat="1" applyFont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1" fillId="4" borderId="17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2" fillId="0" borderId="5" xfId="0" applyFont="1" applyBorder="1" applyAlignment="1" applyProtection="1">
      <alignment vertical="center"/>
      <protection/>
    </xf>
    <xf numFmtId="0" fontId="48" fillId="0" borderId="5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left"/>
      <protection/>
    </xf>
    <xf numFmtId="0" fontId="21" fillId="0" borderId="0" xfId="0" applyFont="1" applyAlignment="1" applyProtection="1">
      <alignment/>
      <protection/>
    </xf>
    <xf numFmtId="0" fontId="48" fillId="0" borderId="0" xfId="0" applyFont="1" applyBorder="1" applyAlignment="1" applyProtection="1" quotePrefix="1">
      <alignment horizontal="distributed"/>
      <protection/>
    </xf>
    <xf numFmtId="0" fontId="64" fillId="0" borderId="5" xfId="0" applyFont="1" applyBorder="1" applyAlignment="1" applyProtection="1" quotePrefix="1">
      <alignment horizontal="distributed"/>
      <protection/>
    </xf>
    <xf numFmtId="192" fontId="31" fillId="0" borderId="5" xfId="0" applyNumberFormat="1" applyFont="1" applyBorder="1" applyAlignment="1" applyProtection="1">
      <alignment horizontal="right"/>
      <protection/>
    </xf>
    <xf numFmtId="193" fontId="31" fillId="0" borderId="5" xfId="0" applyNumberFormat="1" applyFont="1" applyBorder="1" applyAlignment="1" applyProtection="1">
      <alignment horizontal="right"/>
      <protection/>
    </xf>
    <xf numFmtId="194" fontId="31" fillId="0" borderId="0" xfId="0" applyNumberFormat="1" applyFont="1" applyBorder="1" applyAlignment="1" applyProtection="1">
      <alignment horizontal="right"/>
      <protection/>
    </xf>
    <xf numFmtId="0" fontId="39" fillId="3" borderId="0" xfId="0" applyFont="1" applyFill="1" applyBorder="1" applyAlignment="1" applyProtection="1" quotePrefix="1">
      <alignment horizontal="left"/>
      <protection/>
    </xf>
    <xf numFmtId="0" fontId="48" fillId="3" borderId="0" xfId="0" applyFont="1" applyFill="1" applyBorder="1" applyAlignment="1" applyProtection="1" quotePrefix="1">
      <alignment horizontal="distributed"/>
      <protection/>
    </xf>
    <xf numFmtId="0" fontId="64" fillId="3" borderId="5" xfId="0" applyFont="1" applyFill="1" applyBorder="1" applyAlignment="1" applyProtection="1" quotePrefix="1">
      <alignment horizontal="distributed"/>
      <protection/>
    </xf>
    <xf numFmtId="0" fontId="65" fillId="0" borderId="5" xfId="0" applyFont="1" applyBorder="1" applyAlignment="1" applyProtection="1" quotePrefix="1">
      <alignment horizontal="distributed" vertical="center"/>
      <protection/>
    </xf>
    <xf numFmtId="0" fontId="49" fillId="0" borderId="0" xfId="0" applyFont="1" applyBorder="1" applyAlignment="1" applyProtection="1" quotePrefix="1">
      <alignment horizontal="distributed" vertical="center"/>
      <protection/>
    </xf>
    <xf numFmtId="0" fontId="65" fillId="3" borderId="5" xfId="0" applyFont="1" applyFill="1" applyBorder="1" applyAlignment="1" applyProtection="1" quotePrefix="1">
      <alignment horizontal="distributed" vertical="center"/>
      <protection/>
    </xf>
    <xf numFmtId="0" fontId="49" fillId="3" borderId="0" xfId="0" applyFont="1" applyFill="1" applyBorder="1" applyAlignment="1" applyProtection="1" quotePrefix="1">
      <alignment horizontal="distributed" vertical="center"/>
      <protection/>
    </xf>
    <xf numFmtId="0" fontId="49" fillId="0" borderId="5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distributed" vertical="center"/>
      <protection/>
    </xf>
    <xf numFmtId="0" fontId="45" fillId="0" borderId="0" xfId="0" applyFont="1" applyBorder="1" applyAlignment="1" applyProtection="1">
      <alignment horizontal="distributed"/>
      <protection/>
    </xf>
    <xf numFmtId="0" fontId="65" fillId="0" borderId="5" xfId="0" applyFont="1" applyBorder="1" applyAlignment="1" applyProtection="1" quotePrefix="1">
      <alignment horizontal="distributed"/>
      <protection/>
    </xf>
    <xf numFmtId="0" fontId="45" fillId="3" borderId="0" xfId="0" applyFont="1" applyFill="1" applyBorder="1" applyAlignment="1" applyProtection="1">
      <alignment/>
      <protection/>
    </xf>
    <xf numFmtId="196" fontId="45" fillId="3" borderId="0" xfId="0" applyNumberFormat="1" applyFont="1" applyFill="1" applyBorder="1" applyAlignment="1" applyProtection="1">
      <alignment horizontal="center"/>
      <protection/>
    </xf>
    <xf numFmtId="0" fontId="49" fillId="3" borderId="0" xfId="0" applyFont="1" applyFill="1" applyBorder="1" applyAlignment="1" applyProtection="1" quotePrefix="1">
      <alignment horizontal="distributed"/>
      <protection/>
    </xf>
    <xf numFmtId="0" fontId="65" fillId="3" borderId="5" xfId="0" applyFont="1" applyFill="1" applyBorder="1" applyAlignment="1" applyProtection="1" quotePrefix="1">
      <alignment horizontal="distributed"/>
      <protection/>
    </xf>
    <xf numFmtId="0" fontId="0" fillId="4" borderId="18" xfId="0" applyFont="1" applyFill="1" applyBorder="1" applyAlignment="1" applyProtection="1" quotePrefix="1">
      <alignment horizontal="center"/>
      <protection/>
    </xf>
    <xf numFmtId="0" fontId="5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vertical="center"/>
      <protection/>
    </xf>
    <xf numFmtId="0" fontId="64" fillId="0" borderId="5" xfId="0" applyFont="1" applyBorder="1" applyAlignment="1" applyProtection="1">
      <alignment vertical="center"/>
      <protection/>
    </xf>
    <xf numFmtId="0" fontId="48" fillId="3" borderId="0" xfId="0" applyFont="1" applyFill="1" applyBorder="1" applyAlignment="1" applyProtection="1">
      <alignment vertical="center"/>
      <protection/>
    </xf>
    <xf numFmtId="0" fontId="64" fillId="3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distributed"/>
      <protection/>
    </xf>
    <xf numFmtId="0" fontId="64" fillId="0" borderId="5" xfId="0" applyFont="1" applyBorder="1" applyAlignment="1" applyProtection="1">
      <alignment/>
      <protection/>
    </xf>
    <xf numFmtId="0" fontId="48" fillId="3" borderId="0" xfId="0" applyFont="1" applyFill="1" applyBorder="1" applyAlignment="1" applyProtection="1">
      <alignment horizontal="distributed"/>
      <protection/>
    </xf>
    <xf numFmtId="0" fontId="64" fillId="3" borderId="5" xfId="0" applyFont="1" applyFill="1" applyBorder="1" applyAlignment="1" applyProtection="1">
      <alignment/>
      <protection/>
    </xf>
    <xf numFmtId="0" fontId="65" fillId="0" borderId="5" xfId="0" applyFont="1" applyBorder="1" applyAlignment="1" applyProtection="1">
      <alignment vertical="center"/>
      <protection/>
    </xf>
    <xf numFmtId="0" fontId="65" fillId="3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 quotePrefix="1">
      <alignment horizontal="distributed"/>
      <protection/>
    </xf>
    <xf numFmtId="49" fontId="17" fillId="0" borderId="0" xfId="0" applyNumberFormat="1" applyFont="1" applyBorder="1" applyAlignment="1" applyProtection="1">
      <alignment horizontal="left"/>
      <protection/>
    </xf>
    <xf numFmtId="0" fontId="66" fillId="3" borderId="0" xfId="0" applyFont="1" applyFill="1" applyBorder="1" applyAlignment="1" applyProtection="1">
      <alignment vertical="center"/>
      <protection/>
    </xf>
    <xf numFmtId="49" fontId="67" fillId="3" borderId="0" xfId="0" applyNumberFormat="1" applyFont="1" applyFill="1" applyBorder="1" applyAlignment="1" applyProtection="1">
      <alignment horizontal="left" vertical="center"/>
      <protection/>
    </xf>
    <xf numFmtId="0" fontId="39" fillId="0" borderId="7" xfId="0" applyFont="1" applyBorder="1" applyAlignment="1" applyProtection="1" quotePrefix="1">
      <alignment horizontal="right"/>
      <protection/>
    </xf>
    <xf numFmtId="0" fontId="16" fillId="0" borderId="7" xfId="0" applyFont="1" applyBorder="1" applyAlignment="1" applyProtection="1" quotePrefix="1">
      <alignment horizontal="left"/>
      <protection/>
    </xf>
    <xf numFmtId="0" fontId="42" fillId="0" borderId="7" xfId="0" applyFont="1" applyBorder="1" applyAlignment="1" applyProtection="1">
      <alignment/>
      <protection/>
    </xf>
    <xf numFmtId="0" fontId="42" fillId="0" borderId="8" xfId="0" applyFont="1" applyBorder="1" applyAlignment="1" applyProtection="1">
      <alignment/>
      <protection/>
    </xf>
    <xf numFmtId="192" fontId="31" fillId="0" borderId="9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84" fontId="50" fillId="0" borderId="0" xfId="0" applyNumberFormat="1" applyFont="1" applyAlignment="1">
      <alignment vertical="center"/>
    </xf>
    <xf numFmtId="184" fontId="69" fillId="0" borderId="0" xfId="0" applyNumberFormat="1" applyFont="1" applyAlignment="1">
      <alignment vertical="center"/>
    </xf>
    <xf numFmtId="185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28" fillId="3" borderId="0" xfId="0" applyFont="1" applyFill="1" applyAlignment="1">
      <alignment vertical="center"/>
    </xf>
    <xf numFmtId="0" fontId="55" fillId="3" borderId="0" xfId="0" applyFont="1" applyFill="1" applyAlignment="1">
      <alignment vertical="center"/>
    </xf>
    <xf numFmtId="0" fontId="68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68" fillId="0" borderId="0" xfId="0" applyFont="1" applyAlignment="1">
      <alignment/>
    </xf>
    <xf numFmtId="184" fontId="50" fillId="0" borderId="0" xfId="0" applyNumberFormat="1" applyFont="1" applyAlignment="1">
      <alignment/>
    </xf>
    <xf numFmtId="184" fontId="69" fillId="0" borderId="0" xfId="0" applyNumberFormat="1" applyFont="1" applyAlignment="1">
      <alignment/>
    </xf>
    <xf numFmtId="18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28" fillId="3" borderId="0" xfId="0" applyFont="1" applyFill="1" applyAlignment="1">
      <alignment/>
    </xf>
    <xf numFmtId="0" fontId="55" fillId="3" borderId="0" xfId="0" applyFont="1" applyFill="1" applyAlignment="1">
      <alignment/>
    </xf>
    <xf numFmtId="0" fontId="68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vertical="center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21" xfId="0" applyFont="1" applyBorder="1" applyAlignment="1" applyProtection="1" quotePrefix="1">
      <alignment horizontal="center" vertical="center"/>
      <protection/>
    </xf>
    <xf numFmtId="0" fontId="16" fillId="0" borderId="3" xfId="0" applyFont="1" applyBorder="1" applyAlignment="1" applyProtection="1">
      <alignment horizontal="centerContinuous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 quotePrefix="1">
      <alignment horizontal="center" vertical="center"/>
      <protection/>
    </xf>
    <xf numFmtId="0" fontId="16" fillId="0" borderId="16" xfId="0" applyFont="1" applyBorder="1" applyAlignment="1" applyProtection="1" quotePrefix="1">
      <alignment horizontal="center" vertical="center"/>
      <protection/>
    </xf>
    <xf numFmtId="0" fontId="12" fillId="0" borderId="12" xfId="0" applyFont="1" applyBorder="1" applyAlignment="1" applyProtection="1" quotePrefix="1">
      <alignment horizontal="justify" vertical="center"/>
      <protection/>
    </xf>
    <xf numFmtId="0" fontId="4" fillId="0" borderId="12" xfId="0" applyFont="1" applyBorder="1" applyAlignment="1" applyProtection="1">
      <alignment horizontal="justify" vertical="center"/>
      <protection/>
    </xf>
    <xf numFmtId="49" fontId="12" fillId="0" borderId="5" xfId="0" applyNumberFormat="1" applyFont="1" applyBorder="1" applyAlignment="1" applyProtection="1" quotePrefix="1">
      <alignment horizontal="right" vertical="center"/>
      <protection/>
    </xf>
    <xf numFmtId="186" fontId="31" fillId="0" borderId="5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>
      <alignment horizontal="right"/>
    </xf>
    <xf numFmtId="49" fontId="46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left" vertical="center"/>
      <protection/>
    </xf>
    <xf numFmtId="49" fontId="71" fillId="0" borderId="5" xfId="0" applyNumberFormat="1" applyFont="1" applyBorder="1" applyAlignment="1" applyProtection="1" quotePrefix="1">
      <alignment horizontal="right" vertical="center"/>
      <protection/>
    </xf>
    <xf numFmtId="186" fontId="4" fillId="0" borderId="5" xfId="0" applyNumberFormat="1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39" fillId="0" borderId="5" xfId="0" applyNumberFormat="1" applyFont="1" applyBorder="1" applyAlignment="1" applyProtection="1" quotePrefix="1">
      <alignment horizontal="right" vertical="center"/>
      <protection/>
    </xf>
    <xf numFmtId="192" fontId="72" fillId="0" borderId="5" xfId="0" applyNumberFormat="1" applyFont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12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73" fillId="0" borderId="0" xfId="0" applyFont="1" applyBorder="1" applyAlignment="1" applyProtection="1">
      <alignment horizontal="justify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73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6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74" fillId="0" borderId="5" xfId="0" applyNumberFormat="1" applyFont="1" applyBorder="1" applyAlignment="1" applyProtection="1" quotePrefix="1">
      <alignment horizontal="right" vertical="center"/>
      <protection/>
    </xf>
    <xf numFmtId="0" fontId="39" fillId="0" borderId="5" xfId="0" applyFont="1" applyBorder="1" applyAlignment="1" applyProtection="1">
      <alignment horizontal="right" vertical="center"/>
      <protection/>
    </xf>
    <xf numFmtId="0" fontId="73" fillId="0" borderId="0" xfId="0" applyFont="1" applyAlignment="1" applyProtection="1">
      <alignment horizontal="distributed" vertical="center" wrapText="1"/>
      <protection/>
    </xf>
    <xf numFmtId="0" fontId="73" fillId="0" borderId="0" xfId="0" applyFont="1" applyAlignment="1" applyProtection="1">
      <alignment horizontal="distributed" vertical="center"/>
      <protection/>
    </xf>
    <xf numFmtId="0" fontId="12" fillId="0" borderId="0" xfId="0" applyFont="1" applyBorder="1" applyAlignment="1" applyProtection="1" quotePrefix="1">
      <alignment horizontal="distributed" vertical="center"/>
      <protection/>
    </xf>
    <xf numFmtId="0" fontId="73" fillId="0" borderId="0" xfId="0" applyFont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92" fontId="31" fillId="0" borderId="5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justify" vertical="center"/>
      <protection/>
    </xf>
    <xf numFmtId="0" fontId="73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46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Alignment="1" applyProtection="1" quotePrefix="1">
      <alignment horizontal="distributed" vertical="center"/>
      <protection/>
    </xf>
    <xf numFmtId="0" fontId="22" fillId="0" borderId="7" xfId="0" applyFont="1" applyBorder="1" applyAlignment="1" applyProtection="1">
      <alignment vertical="center"/>
      <protection/>
    </xf>
    <xf numFmtId="0" fontId="39" fillId="0" borderId="7" xfId="0" applyFont="1" applyBorder="1" applyAlignment="1" applyProtection="1" quotePrefix="1">
      <alignment horizontal="left" vertical="center"/>
      <protection/>
    </xf>
    <xf numFmtId="0" fontId="39" fillId="0" borderId="7" xfId="0" applyFont="1" applyBorder="1" applyAlignment="1" applyProtection="1" quotePrefix="1">
      <alignment horizontal="right" vertical="center"/>
      <protection/>
    </xf>
    <xf numFmtId="49" fontId="39" fillId="0" borderId="8" xfId="0" applyNumberFormat="1" applyFont="1" applyBorder="1" applyAlignment="1" applyProtection="1" quotePrefix="1">
      <alignment horizontal="distributed" vertical="center"/>
      <protection/>
    </xf>
    <xf numFmtId="184" fontId="20" fillId="0" borderId="8" xfId="0" applyNumberFormat="1" applyFont="1" applyBorder="1" applyAlignment="1" applyProtection="1">
      <alignment vertical="center"/>
      <protection/>
    </xf>
    <xf numFmtId="192" fontId="20" fillId="0" borderId="8" xfId="0" applyNumberFormat="1" applyFont="1" applyBorder="1" applyAlignment="1" applyProtection="1">
      <alignment vertical="center"/>
      <protection/>
    </xf>
    <xf numFmtId="186" fontId="20" fillId="0" borderId="8" xfId="0" applyNumberFormat="1" applyFont="1" applyBorder="1" applyAlignment="1" applyProtection="1">
      <alignment vertical="center"/>
      <protection/>
    </xf>
    <xf numFmtId="0" fontId="75" fillId="0" borderId="7" xfId="0" applyFont="1" applyBorder="1" applyAlignment="1">
      <alignment/>
    </xf>
    <xf numFmtId="0" fontId="4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/>
    </xf>
    <xf numFmtId="198" fontId="4" fillId="0" borderId="0" xfId="19" applyFont="1" applyAlignment="1" applyProtection="1">
      <alignment horizontal="left" vertical="center"/>
      <protection/>
    </xf>
    <xf numFmtId="198" fontId="0" fillId="0" borderId="0" xfId="19" applyFont="1" applyAlignment="1" applyProtection="1">
      <alignment vertical="center"/>
      <protection/>
    </xf>
    <xf numFmtId="198" fontId="77" fillId="0" borderId="0" xfId="19" applyFont="1" applyAlignment="1" applyProtection="1">
      <alignment vertical="center"/>
      <protection/>
    </xf>
    <xf numFmtId="198" fontId="23" fillId="0" borderId="0" xfId="19" applyFont="1" applyAlignment="1" applyProtection="1">
      <alignment vertical="center"/>
      <protection/>
    </xf>
    <xf numFmtId="198" fontId="4" fillId="0" borderId="0" xfId="19" applyFont="1" applyAlignment="1" applyProtection="1">
      <alignment vertical="center"/>
      <protection/>
    </xf>
    <xf numFmtId="198" fontId="13" fillId="0" borderId="0" xfId="19" applyFont="1" applyAlignment="1" applyProtection="1">
      <alignment horizontal="right" vertical="center"/>
      <protection locked="0"/>
    </xf>
    <xf numFmtId="198" fontId="13" fillId="0" borderId="0" xfId="19" applyFont="1" applyAlignment="1" applyProtection="1">
      <alignment horizontal="left" vertical="center"/>
      <protection/>
    </xf>
    <xf numFmtId="198" fontId="57" fillId="0" borderId="0" xfId="19" applyFont="1" applyAlignment="1" applyProtection="1">
      <alignment vertical="center"/>
      <protection/>
    </xf>
    <xf numFmtId="198" fontId="78" fillId="0" borderId="0" xfId="19" applyFont="1" applyAlignment="1" applyProtection="1">
      <alignment horizontal="centerContinuous" vertical="center"/>
      <protection/>
    </xf>
    <xf numFmtId="198" fontId="78" fillId="0" borderId="0" xfId="19" applyFont="1" applyAlignment="1" applyProtection="1">
      <alignment vertical="center"/>
      <protection/>
    </xf>
    <xf numFmtId="198" fontId="78" fillId="0" borderId="0" xfId="19" applyFont="1" applyAlignment="1" applyProtection="1">
      <alignment horizontal="right" vertical="center"/>
      <protection/>
    </xf>
    <xf numFmtId="198" fontId="14" fillId="0" borderId="0" xfId="19" applyFont="1" applyAlignment="1" applyProtection="1">
      <alignment horizontal="right"/>
      <protection/>
    </xf>
    <xf numFmtId="198" fontId="14" fillId="0" borderId="0" xfId="19" applyFont="1" applyAlignment="1" applyProtection="1" quotePrefix="1">
      <alignment horizontal="left"/>
      <protection/>
    </xf>
    <xf numFmtId="198" fontId="16" fillId="0" borderId="0" xfId="19" applyFont="1" applyAlignment="1" applyProtection="1">
      <alignment vertical="center"/>
      <protection/>
    </xf>
    <xf numFmtId="198" fontId="17" fillId="0" borderId="0" xfId="19" applyFont="1" applyAlignment="1" applyProtection="1">
      <alignment vertical="center"/>
      <protection/>
    </xf>
    <xf numFmtId="198" fontId="39" fillId="0" borderId="0" xfId="19" applyFont="1" applyAlignment="1" applyProtection="1">
      <alignment vertical="center"/>
      <protection/>
    </xf>
    <xf numFmtId="198" fontId="12" fillId="0" borderId="0" xfId="19" applyFont="1" applyAlignment="1" applyProtection="1">
      <alignment vertical="center"/>
      <protection/>
    </xf>
    <xf numFmtId="198" fontId="12" fillId="0" borderId="0" xfId="19" applyFont="1" applyAlignment="1" applyProtection="1">
      <alignment horizontal="right" vertical="center"/>
      <protection/>
    </xf>
    <xf numFmtId="198" fontId="15" fillId="0" borderId="0" xfId="19" applyFont="1" applyAlignment="1" applyProtection="1" quotePrefix="1">
      <alignment horizontal="right" vertical="center"/>
      <protection/>
    </xf>
    <xf numFmtId="198" fontId="15" fillId="0" borderId="0" xfId="19" applyFont="1" applyAlignment="1" applyProtection="1" quotePrefix="1">
      <alignment horizontal="left" vertical="center"/>
      <protection/>
    </xf>
    <xf numFmtId="198" fontId="16" fillId="0" borderId="0" xfId="19" applyFont="1" applyAlignment="1" applyProtection="1">
      <alignment horizontal="right"/>
      <protection/>
    </xf>
    <xf numFmtId="198" fontId="16" fillId="0" borderId="2" xfId="19" applyFont="1" applyBorder="1" applyAlignment="1" applyProtection="1" quotePrefix="1">
      <alignment horizontal="center" vertical="center"/>
      <protection/>
    </xf>
    <xf numFmtId="198" fontId="16" fillId="0" borderId="3" xfId="19" applyFont="1" applyBorder="1" applyAlignment="1" applyProtection="1" quotePrefix="1">
      <alignment horizontal="center" vertical="center"/>
      <protection/>
    </xf>
    <xf numFmtId="198" fontId="16" fillId="0" borderId="3" xfId="19" applyFont="1" applyBorder="1" applyAlignment="1" applyProtection="1" quotePrefix="1">
      <alignment horizontal="center" vertical="center"/>
      <protection/>
    </xf>
    <xf numFmtId="198" fontId="16" fillId="0" borderId="3" xfId="19" applyFont="1" applyBorder="1" applyAlignment="1" applyProtection="1">
      <alignment horizontal="center" vertical="center"/>
      <protection/>
    </xf>
    <xf numFmtId="198" fontId="16" fillId="0" borderId="19" xfId="19" applyFont="1" applyBorder="1" applyAlignment="1" applyProtection="1">
      <alignment horizontal="center" vertical="center"/>
      <protection/>
    </xf>
    <xf numFmtId="198" fontId="16" fillId="0" borderId="3" xfId="19" applyFont="1" applyBorder="1" applyAlignment="1" applyProtection="1" quotePrefix="1">
      <alignment horizontal="center" vertical="center" wrapText="1"/>
      <protection/>
    </xf>
    <xf numFmtId="198" fontId="16" fillId="0" borderId="2" xfId="19" applyFont="1" applyBorder="1" applyAlignment="1" applyProtection="1">
      <alignment horizontal="center" vertical="center"/>
      <protection/>
    </xf>
    <xf numFmtId="198" fontId="56" fillId="0" borderId="0" xfId="19" applyFont="1" applyBorder="1" applyAlignment="1" applyProtection="1">
      <alignment vertical="center"/>
      <protection/>
    </xf>
    <xf numFmtId="198" fontId="18" fillId="0" borderId="0" xfId="19" applyFont="1" applyBorder="1" applyAlignment="1" applyProtection="1">
      <alignment vertical="center"/>
      <protection/>
    </xf>
    <xf numFmtId="198" fontId="79" fillId="0" borderId="0" xfId="19" applyFont="1" applyBorder="1" applyAlignment="1" applyProtection="1">
      <alignment vertical="center"/>
      <protection/>
    </xf>
    <xf numFmtId="198" fontId="27" fillId="0" borderId="5" xfId="19" applyFont="1" applyBorder="1" applyAlignment="1" applyProtection="1">
      <alignment horizontal="left" vertical="center"/>
      <protection/>
    </xf>
    <xf numFmtId="198" fontId="18" fillId="0" borderId="5" xfId="19" applyFont="1" applyBorder="1" applyAlignment="1" applyProtection="1" quotePrefix="1">
      <alignment horizontal="center" vertical="center"/>
      <protection/>
    </xf>
    <xf numFmtId="198" fontId="18" fillId="0" borderId="5" xfId="19" applyFont="1" applyBorder="1" applyAlignment="1" applyProtection="1">
      <alignment horizontal="center" vertical="center"/>
      <protection/>
    </xf>
    <xf numFmtId="198" fontId="18" fillId="0" borderId="23" xfId="19" applyFont="1" applyBorder="1" applyAlignment="1" applyProtection="1">
      <alignment horizontal="center" vertical="center"/>
      <protection/>
    </xf>
    <xf numFmtId="198" fontId="18" fillId="0" borderId="0" xfId="19" applyFont="1" applyBorder="1" applyAlignment="1" applyProtection="1">
      <alignment horizontal="center" vertical="center"/>
      <protection/>
    </xf>
    <xf numFmtId="198" fontId="56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192" fontId="31" fillId="0" borderId="5" xfId="19" applyNumberFormat="1" applyFont="1" applyBorder="1" applyAlignment="1" applyProtection="1">
      <alignment horizontal="right" vertical="center"/>
      <protection/>
    </xf>
    <xf numFmtId="192" fontId="31" fillId="0" borderId="23" xfId="19" applyNumberFormat="1" applyFont="1" applyBorder="1" applyAlignment="1" applyProtection="1">
      <alignment horizontal="right" vertical="center"/>
      <protection/>
    </xf>
    <xf numFmtId="193" fontId="31" fillId="0" borderId="5" xfId="19" applyNumberFormat="1" applyFont="1" applyBorder="1" applyAlignment="1" applyProtection="1">
      <alignment horizontal="right" vertical="center"/>
      <protection/>
    </xf>
    <xf numFmtId="194" fontId="31" fillId="0" borderId="0" xfId="19" applyNumberFormat="1" applyFont="1" applyBorder="1" applyAlignment="1" applyProtection="1">
      <alignment horizontal="right" vertical="center"/>
      <protection/>
    </xf>
    <xf numFmtId="198" fontId="1" fillId="0" borderId="0" xfId="19" applyFont="1" applyAlignment="1" applyProtection="1">
      <alignment vertical="center"/>
      <protection/>
    </xf>
    <xf numFmtId="198" fontId="39" fillId="0" borderId="0" xfId="19" applyFont="1" applyBorder="1" applyAlignment="1" applyProtection="1">
      <alignment vertical="center"/>
      <protection/>
    </xf>
    <xf numFmtId="49" fontId="22" fillId="0" borderId="0" xfId="19" applyNumberFormat="1" applyFont="1" applyBorder="1" applyAlignment="1" applyProtection="1" quotePrefix="1">
      <alignment horizontal="left" vertical="center"/>
      <protection/>
    </xf>
    <xf numFmtId="49" fontId="49" fillId="0" borderId="0" xfId="19" applyNumberFormat="1" applyFont="1" applyBorder="1" applyAlignment="1" applyProtection="1" quotePrefix="1">
      <alignment horizontal="distributed" vertical="center"/>
      <protection/>
    </xf>
    <xf numFmtId="49" fontId="71" fillId="0" borderId="5" xfId="19" applyNumberFormat="1" applyFont="1" applyBorder="1" applyAlignment="1" applyProtection="1" quotePrefix="1">
      <alignment horizontal="distributed" vertical="center"/>
      <protection/>
    </xf>
    <xf numFmtId="192" fontId="4" fillId="0" borderId="5" xfId="19" applyNumberFormat="1" applyFont="1" applyBorder="1" applyAlignment="1" applyProtection="1">
      <alignment horizontal="right" vertical="center"/>
      <protection/>
    </xf>
    <xf numFmtId="192" fontId="4" fillId="0" borderId="23" xfId="19" applyNumberFormat="1" applyFont="1" applyBorder="1" applyAlignment="1" applyProtection="1">
      <alignment horizontal="right" vertical="center"/>
      <protection/>
    </xf>
    <xf numFmtId="193" fontId="4" fillId="0" borderId="5" xfId="19" applyNumberFormat="1" applyFont="1" applyBorder="1" applyAlignment="1" applyProtection="1">
      <alignment horizontal="right" vertical="center"/>
      <protection/>
    </xf>
    <xf numFmtId="198" fontId="4" fillId="0" borderId="0" xfId="19" applyFont="1" applyAlignment="1">
      <alignment horizontal="right"/>
      <protection/>
    </xf>
    <xf numFmtId="49" fontId="46" fillId="0" borderId="0" xfId="19" applyNumberFormat="1" applyFont="1" applyBorder="1" applyAlignment="1" applyProtection="1" quotePrefix="1">
      <alignment horizontal="distributed" vertical="center"/>
      <protection/>
    </xf>
    <xf numFmtId="198" fontId="46" fillId="0" borderId="0" xfId="19" applyFont="1" applyAlignment="1" applyProtection="1">
      <alignment vertical="center"/>
      <protection/>
    </xf>
    <xf numFmtId="192" fontId="4" fillId="0" borderId="5" xfId="19" applyNumberFormat="1" applyFont="1" applyBorder="1" applyAlignment="1" applyProtection="1">
      <alignment horizontal="right" vertical="center"/>
      <protection locked="0"/>
    </xf>
    <xf numFmtId="193" fontId="4" fillId="0" borderId="5" xfId="19" applyNumberFormat="1" applyFont="1" applyBorder="1" applyAlignment="1" applyProtection="1">
      <alignment horizontal="right" vertical="center"/>
      <protection locked="0"/>
    </xf>
    <xf numFmtId="194" fontId="4" fillId="0" borderId="0" xfId="19" applyNumberFormat="1" applyFont="1" applyBorder="1" applyAlignment="1" applyProtection="1">
      <alignment horizontal="right" vertical="center"/>
      <protection/>
    </xf>
    <xf numFmtId="49" fontId="49" fillId="0" borderId="0" xfId="19" applyNumberFormat="1" applyFont="1" applyBorder="1" applyAlignment="1" applyProtection="1" quotePrefix="1">
      <alignment horizontal="distributed" vertical="center"/>
      <protection/>
    </xf>
    <xf numFmtId="198" fontId="0" fillId="0" borderId="0" xfId="19" applyFont="1" applyAlignment="1" applyProtection="1">
      <alignment vertical="center"/>
      <protection/>
    </xf>
    <xf numFmtId="49" fontId="67" fillId="0" borderId="0" xfId="19" applyNumberFormat="1" applyFont="1" applyBorder="1" applyAlignment="1" applyProtection="1" quotePrefix="1">
      <alignment horizontal="distributed" vertical="center"/>
      <protection/>
    </xf>
    <xf numFmtId="198" fontId="66" fillId="0" borderId="0" xfId="19" applyFont="1" applyAlignment="1" applyProtection="1">
      <alignment vertical="center"/>
      <protection/>
    </xf>
    <xf numFmtId="198" fontId="22" fillId="0" borderId="0" xfId="19" applyFont="1" applyBorder="1" applyAlignment="1" applyProtection="1">
      <alignment vertical="center"/>
      <protection/>
    </xf>
    <xf numFmtId="198" fontId="48" fillId="0" borderId="0" xfId="19" applyFont="1" applyBorder="1" applyAlignment="1" applyProtection="1">
      <alignment horizontal="distributed" vertical="center"/>
      <protection/>
    </xf>
    <xf numFmtId="198" fontId="22" fillId="0" borderId="5" xfId="19" applyFont="1" applyBorder="1" applyAlignment="1" applyProtection="1">
      <alignment horizontal="distributed" vertical="center"/>
      <protection/>
    </xf>
    <xf numFmtId="49" fontId="12" fillId="0" borderId="0" xfId="19" applyNumberFormat="1" applyFont="1" applyBorder="1" applyAlignment="1" applyProtection="1">
      <alignment horizontal="left" vertical="center"/>
      <protection/>
    </xf>
    <xf numFmtId="49" fontId="12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198" fontId="31" fillId="0" borderId="0" xfId="19" applyFont="1" applyAlignment="1">
      <alignment horizontal="right"/>
      <protection/>
    </xf>
    <xf numFmtId="192" fontId="31" fillId="0" borderId="5" xfId="19" applyNumberFormat="1" applyFont="1" applyBorder="1" applyAlignment="1" applyProtection="1">
      <alignment horizontal="right" vertical="center"/>
      <protection locked="0"/>
    </xf>
    <xf numFmtId="193" fontId="31" fillId="0" borderId="5" xfId="19" applyNumberFormat="1" applyFont="1" applyBorder="1" applyAlignment="1" applyProtection="1">
      <alignment horizontal="right" vertical="center"/>
      <protection locked="0"/>
    </xf>
    <xf numFmtId="49" fontId="71" fillId="0" borderId="0" xfId="19" applyNumberFormat="1" applyFont="1" applyBorder="1" applyAlignment="1" applyProtection="1" quotePrefix="1">
      <alignment horizontal="left" vertical="center"/>
      <protection/>
    </xf>
    <xf numFmtId="49" fontId="80" fillId="0" borderId="0" xfId="19" applyNumberFormat="1" applyFont="1" applyBorder="1" applyAlignment="1" applyProtection="1" quotePrefix="1">
      <alignment horizontal="distributed" vertical="center"/>
      <protection/>
    </xf>
    <xf numFmtId="49" fontId="1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81" fillId="0" borderId="0" xfId="19" applyNumberFormat="1" applyFont="1" applyBorder="1" applyAlignment="1" applyProtection="1" quotePrefix="1">
      <alignment horizontal="distributed" vertical="center"/>
      <protection/>
    </xf>
    <xf numFmtId="49" fontId="29" fillId="0" borderId="5" xfId="19" applyNumberFormat="1" applyFont="1" applyBorder="1" applyAlignment="1" applyProtection="1" quotePrefix="1">
      <alignment horizontal="distributed" vertical="center"/>
      <protection/>
    </xf>
    <xf numFmtId="49" fontId="16" fillId="0" borderId="7" xfId="19" applyNumberFormat="1" applyFont="1" applyBorder="1" applyAlignment="1" applyProtection="1" quotePrefix="1">
      <alignment horizontal="distributed" vertical="center"/>
      <protection/>
    </xf>
    <xf numFmtId="49" fontId="39" fillId="0" borderId="8" xfId="19" applyNumberFormat="1" applyFont="1" applyBorder="1" applyAlignment="1" applyProtection="1" quotePrefix="1">
      <alignment horizontal="distributed" vertical="center"/>
      <protection/>
    </xf>
    <xf numFmtId="192" fontId="31" fillId="0" borderId="8" xfId="19" applyNumberFormat="1" applyFont="1" applyBorder="1" applyAlignment="1" applyProtection="1">
      <alignment horizontal="right" vertical="center"/>
      <protection/>
    </xf>
    <xf numFmtId="192" fontId="31" fillId="0" borderId="24" xfId="19" applyNumberFormat="1" applyFont="1" applyBorder="1" applyAlignment="1" applyProtection="1">
      <alignment horizontal="right" vertical="center"/>
      <protection/>
    </xf>
    <xf numFmtId="193" fontId="31" fillId="0" borderId="8" xfId="19" applyNumberFormat="1" applyFont="1" applyBorder="1" applyAlignment="1" applyProtection="1">
      <alignment horizontal="right" vertical="center"/>
      <protection/>
    </xf>
    <xf numFmtId="193" fontId="31" fillId="0" borderId="9" xfId="19" applyNumberFormat="1" applyFont="1" applyBorder="1" applyAlignment="1" applyProtection="1">
      <alignment horizontal="right" vertical="center"/>
      <protection/>
    </xf>
    <xf numFmtId="194" fontId="31" fillId="0" borderId="7" xfId="19" applyNumberFormat="1" applyFont="1" applyBorder="1" applyAlignment="1" applyProtection="1">
      <alignment horizontal="right" vertical="center"/>
      <protection/>
    </xf>
    <xf numFmtId="198" fontId="21" fillId="0" borderId="0" xfId="19" applyFont="1" applyAlignment="1" applyProtection="1">
      <alignment vertical="center"/>
      <protection/>
    </xf>
    <xf numFmtId="198" fontId="55" fillId="0" borderId="0" xfId="19" applyFont="1" applyAlignment="1" applyProtection="1">
      <alignment vertical="center"/>
      <protection/>
    </xf>
    <xf numFmtId="198" fontId="82" fillId="0" borderId="0" xfId="19" applyFont="1" applyAlignment="1" applyProtection="1">
      <alignment horizontal="distributed" vertical="center"/>
      <protection/>
    </xf>
    <xf numFmtId="198" fontId="22" fillId="0" borderId="0" xfId="19" applyFont="1" applyAlignment="1" applyProtection="1">
      <alignment horizontal="distributed" vertical="center"/>
      <protection/>
    </xf>
    <xf numFmtId="198" fontId="21" fillId="0" borderId="0" xfId="19" applyFont="1">
      <alignment/>
      <protection/>
    </xf>
    <xf numFmtId="198" fontId="55" fillId="0" borderId="0" xfId="19" applyFont="1">
      <alignment/>
      <protection/>
    </xf>
    <xf numFmtId="198" fontId="82" fillId="0" borderId="0" xfId="19" applyFont="1" applyAlignment="1">
      <alignment horizontal="distributed"/>
      <protection/>
    </xf>
    <xf numFmtId="198" fontId="22" fillId="0" borderId="0" xfId="19" applyFont="1" applyAlignment="1">
      <alignment horizontal="distributed"/>
      <protection/>
    </xf>
    <xf numFmtId="198" fontId="0" fillId="0" borderId="0" xfId="19" applyFont="1">
      <alignment/>
      <protection/>
    </xf>
    <xf numFmtId="198" fontId="82" fillId="0" borderId="0" xfId="19" applyFont="1">
      <alignment/>
      <protection/>
    </xf>
    <xf numFmtId="198" fontId="22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4.125" style="467" customWidth="1"/>
    <col min="2" max="2" width="2.875" style="468" customWidth="1"/>
    <col min="3" max="3" width="18.375" style="472" customWidth="1"/>
    <col min="4" max="4" width="1.75390625" style="473" customWidth="1"/>
    <col min="5" max="5" width="21.625" style="471" customWidth="1"/>
    <col min="6" max="6" width="10.625" style="471" customWidth="1"/>
    <col min="7" max="7" width="21.625" style="471" customWidth="1"/>
    <col min="8" max="8" width="10.625" style="471" customWidth="1"/>
    <col min="9" max="10" width="22.625" style="471" customWidth="1"/>
    <col min="11" max="11" width="11.625" style="471" customWidth="1"/>
    <col min="12" max="12" width="22.625" style="471" customWidth="1"/>
    <col min="13" max="13" width="11.625" style="471" customWidth="1"/>
    <col min="14" max="16384" width="8.75390625" style="471" customWidth="1"/>
  </cols>
  <sheetData>
    <row r="1" spans="1:4" s="384" customFormat="1" ht="18" customHeight="1">
      <c r="A1" s="380"/>
      <c r="B1" s="381"/>
      <c r="C1" s="382"/>
      <c r="D1" s="383"/>
    </row>
    <row r="2" spans="1:9" s="387" customFormat="1" ht="36" customHeight="1">
      <c r="A2" s="385" t="s">
        <v>228</v>
      </c>
      <c r="B2" s="385"/>
      <c r="C2" s="385"/>
      <c r="D2" s="385"/>
      <c r="E2" s="385"/>
      <c r="F2" s="385"/>
      <c r="G2" s="385"/>
      <c r="H2" s="385"/>
      <c r="I2" s="386" t="s">
        <v>229</v>
      </c>
    </row>
    <row r="3" spans="1:9" s="389" customFormat="1" ht="18" customHeight="1">
      <c r="A3" s="388"/>
      <c r="B3" s="388"/>
      <c r="C3" s="388"/>
      <c r="D3" s="388"/>
      <c r="G3" s="390"/>
      <c r="H3" s="391"/>
      <c r="I3" s="392"/>
    </row>
    <row r="4" spans="3:13" s="393" customFormat="1" ht="32.25" customHeight="1" thickBot="1">
      <c r="C4" s="394"/>
      <c r="D4" s="395"/>
      <c r="F4" s="396"/>
      <c r="G4" s="397"/>
      <c r="H4" s="398" t="s">
        <v>201</v>
      </c>
      <c r="I4" s="399" t="s">
        <v>230</v>
      </c>
      <c r="J4" s="396"/>
      <c r="M4" s="400" t="s">
        <v>0</v>
      </c>
    </row>
    <row r="5" spans="1:13" s="393" customFormat="1" ht="36" customHeight="1">
      <c r="A5" s="401" t="s">
        <v>231</v>
      </c>
      <c r="B5" s="401"/>
      <c r="C5" s="401"/>
      <c r="D5" s="402"/>
      <c r="E5" s="403" t="s">
        <v>157</v>
      </c>
      <c r="F5" s="404" t="s">
        <v>4</v>
      </c>
      <c r="G5" s="403" t="s">
        <v>202</v>
      </c>
      <c r="H5" s="405" t="s">
        <v>4</v>
      </c>
      <c r="I5" s="403" t="s">
        <v>232</v>
      </c>
      <c r="J5" s="403" t="s">
        <v>203</v>
      </c>
      <c r="K5" s="404" t="s">
        <v>4</v>
      </c>
      <c r="L5" s="406" t="s">
        <v>204</v>
      </c>
      <c r="M5" s="407" t="s">
        <v>4</v>
      </c>
    </row>
    <row r="6" spans="1:13" s="416" customFormat="1" ht="6" customHeight="1">
      <c r="A6" s="408"/>
      <c r="B6" s="409"/>
      <c r="C6" s="410"/>
      <c r="D6" s="411"/>
      <c r="E6" s="412"/>
      <c r="F6" s="413"/>
      <c r="G6" s="412"/>
      <c r="H6" s="414"/>
      <c r="I6" s="412"/>
      <c r="J6" s="412"/>
      <c r="K6" s="413"/>
      <c r="L6" s="412"/>
      <c r="M6" s="415"/>
    </row>
    <row r="7" spans="1:13" s="423" customFormat="1" ht="17.25" customHeight="1">
      <c r="A7" s="417" t="s">
        <v>233</v>
      </c>
      <c r="B7" s="417"/>
      <c r="C7" s="417"/>
      <c r="D7" s="418"/>
      <c r="E7" s="419">
        <f>SUM(E9:E17)</f>
        <v>1545437000</v>
      </c>
      <c r="F7" s="419">
        <f>IF(E$7=0,0,E7/E$7*100)</f>
        <v>100</v>
      </c>
      <c r="G7" s="419">
        <f>SUM(G9:G17)</f>
        <v>1769166210</v>
      </c>
      <c r="H7" s="420">
        <f>IF(G$7=0,0,G7/G$7*100)</f>
        <v>100</v>
      </c>
      <c r="I7" s="421">
        <f>SUM(I9:I17)</f>
        <v>0</v>
      </c>
      <c r="J7" s="419">
        <f>SUM(J9:J17)</f>
        <v>1769166210</v>
      </c>
      <c r="K7" s="419">
        <f>IF(J$7=0,0,J7/J$7*100)</f>
        <v>100</v>
      </c>
      <c r="L7" s="421">
        <f>SUM(L9:L17)</f>
        <v>223729210</v>
      </c>
      <c r="M7" s="422">
        <f>ABS(IF(E7=0,0,(L7/E7)*100))</f>
        <v>14.48</v>
      </c>
    </row>
    <row r="8" spans="1:13" s="381" customFormat="1" ht="6" customHeight="1">
      <c r="A8" s="424"/>
      <c r="B8" s="425"/>
      <c r="C8" s="426"/>
      <c r="D8" s="427"/>
      <c r="E8" s="428"/>
      <c r="F8" s="428"/>
      <c r="G8" s="428"/>
      <c r="H8" s="429"/>
      <c r="I8" s="430"/>
      <c r="J8" s="428"/>
      <c r="K8" s="428"/>
      <c r="L8" s="430"/>
      <c r="M8" s="431"/>
    </row>
    <row r="9" spans="1:13" s="381" customFormat="1" ht="17.25" customHeight="1">
      <c r="A9" s="424"/>
      <c r="B9" s="432" t="s">
        <v>205</v>
      </c>
      <c r="C9" s="433"/>
      <c r="D9" s="427"/>
      <c r="E9" s="434">
        <v>137581000</v>
      </c>
      <c r="F9" s="428">
        <f aca="true" t="shared" si="0" ref="F9:F17">IF(E$7=0,0,E9/E$7*100)</f>
        <v>8.9</v>
      </c>
      <c r="G9" s="434">
        <v>147144418</v>
      </c>
      <c r="H9" s="429">
        <f aca="true" t="shared" si="1" ref="H9:H17">IF(G$7=0,0,G9/G$7*100)</f>
        <v>8.32</v>
      </c>
      <c r="I9" s="435"/>
      <c r="J9" s="428">
        <f aca="true" t="shared" si="2" ref="J9:J17">G9+I9</f>
        <v>147144418</v>
      </c>
      <c r="K9" s="428">
        <f aca="true" t="shared" si="3" ref="K9:K17">IF(J$7=0,0,J9/J$7*100)</f>
        <v>8.32</v>
      </c>
      <c r="L9" s="430">
        <f aca="true" t="shared" si="4" ref="L9:L17">J9-E9</f>
        <v>9563418</v>
      </c>
      <c r="M9" s="436">
        <f aca="true" t="shared" si="5" ref="M9:M17">ABS(IF(E9=0,0,(L9/E9)*100))</f>
        <v>6.95</v>
      </c>
    </row>
    <row r="10" spans="1:13" s="381" customFormat="1" ht="17.25" customHeight="1">
      <c r="A10" s="424"/>
      <c r="B10" s="432" t="s">
        <v>206</v>
      </c>
      <c r="C10" s="433"/>
      <c r="D10" s="427"/>
      <c r="E10" s="434"/>
      <c r="F10" s="428">
        <f t="shared" si="0"/>
        <v>0</v>
      </c>
      <c r="G10" s="434"/>
      <c r="H10" s="429">
        <f t="shared" si="1"/>
        <v>0</v>
      </c>
      <c r="I10" s="435"/>
      <c r="J10" s="428">
        <f t="shared" si="2"/>
        <v>0</v>
      </c>
      <c r="K10" s="428">
        <f t="shared" si="3"/>
        <v>0</v>
      </c>
      <c r="L10" s="430">
        <f t="shared" si="4"/>
        <v>0</v>
      </c>
      <c r="M10" s="436">
        <f t="shared" si="5"/>
        <v>0</v>
      </c>
    </row>
    <row r="11" spans="1:13" s="381" customFormat="1" ht="17.25" customHeight="1">
      <c r="A11" s="424"/>
      <c r="B11" s="432" t="s">
        <v>207</v>
      </c>
      <c r="C11" s="433"/>
      <c r="D11" s="427"/>
      <c r="E11" s="434">
        <v>93028000</v>
      </c>
      <c r="F11" s="428">
        <f t="shared" si="0"/>
        <v>6.02</v>
      </c>
      <c r="G11" s="434">
        <v>178839334</v>
      </c>
      <c r="H11" s="429">
        <f t="shared" si="1"/>
        <v>10.11</v>
      </c>
      <c r="I11" s="435"/>
      <c r="J11" s="428">
        <f t="shared" si="2"/>
        <v>178839334</v>
      </c>
      <c r="K11" s="428">
        <f t="shared" si="3"/>
        <v>10.11</v>
      </c>
      <c r="L11" s="430">
        <f t="shared" si="4"/>
        <v>85811334</v>
      </c>
      <c r="M11" s="436">
        <f t="shared" si="5"/>
        <v>92.24</v>
      </c>
    </row>
    <row r="12" spans="1:13" s="381" customFormat="1" ht="17.25" customHeight="1">
      <c r="A12" s="424"/>
      <c r="B12" s="432" t="s">
        <v>208</v>
      </c>
      <c r="C12" s="433"/>
      <c r="D12" s="427"/>
      <c r="E12" s="434">
        <v>133758000</v>
      </c>
      <c r="F12" s="428">
        <f t="shared" si="0"/>
        <v>8.66</v>
      </c>
      <c r="G12" s="434">
        <v>125008000</v>
      </c>
      <c r="H12" s="429">
        <f t="shared" si="1"/>
        <v>7.07</v>
      </c>
      <c r="I12" s="435"/>
      <c r="J12" s="428">
        <f t="shared" si="2"/>
        <v>125008000</v>
      </c>
      <c r="K12" s="428">
        <f t="shared" si="3"/>
        <v>7.07</v>
      </c>
      <c r="L12" s="430">
        <f t="shared" si="4"/>
        <v>-8750000</v>
      </c>
      <c r="M12" s="436">
        <f t="shared" si="5"/>
        <v>6.54</v>
      </c>
    </row>
    <row r="13" spans="1:13" s="381" customFormat="1" ht="17.25" customHeight="1">
      <c r="A13" s="424"/>
      <c r="B13" s="432" t="s">
        <v>209</v>
      </c>
      <c r="C13" s="433"/>
      <c r="D13" s="427"/>
      <c r="E13" s="434"/>
      <c r="F13" s="428">
        <f t="shared" si="0"/>
        <v>0</v>
      </c>
      <c r="G13" s="434"/>
      <c r="H13" s="429">
        <f t="shared" si="1"/>
        <v>0</v>
      </c>
      <c r="I13" s="435"/>
      <c r="J13" s="428">
        <f t="shared" si="2"/>
        <v>0</v>
      </c>
      <c r="K13" s="428">
        <f t="shared" si="3"/>
        <v>0</v>
      </c>
      <c r="L13" s="430">
        <f t="shared" si="4"/>
        <v>0</v>
      </c>
      <c r="M13" s="436">
        <f t="shared" si="5"/>
        <v>0</v>
      </c>
    </row>
    <row r="14" spans="1:13" s="381" customFormat="1" ht="17.25" customHeight="1">
      <c r="A14" s="424"/>
      <c r="B14" s="432" t="s">
        <v>210</v>
      </c>
      <c r="C14" s="433"/>
      <c r="D14" s="427"/>
      <c r="E14" s="434"/>
      <c r="F14" s="428">
        <f t="shared" si="0"/>
        <v>0</v>
      </c>
      <c r="G14" s="434"/>
      <c r="H14" s="429">
        <f t="shared" si="1"/>
        <v>0</v>
      </c>
      <c r="I14" s="435"/>
      <c r="J14" s="428">
        <f t="shared" si="2"/>
        <v>0</v>
      </c>
      <c r="K14" s="428">
        <f t="shared" si="3"/>
        <v>0</v>
      </c>
      <c r="L14" s="430">
        <f t="shared" si="4"/>
        <v>0</v>
      </c>
      <c r="M14" s="436">
        <f t="shared" si="5"/>
        <v>0</v>
      </c>
    </row>
    <row r="15" spans="1:13" s="381" customFormat="1" ht="17.25" customHeight="1">
      <c r="A15" s="424"/>
      <c r="B15" s="432" t="s">
        <v>211</v>
      </c>
      <c r="C15" s="433"/>
      <c r="D15" s="427"/>
      <c r="E15" s="434"/>
      <c r="F15" s="428">
        <f t="shared" si="0"/>
        <v>0</v>
      </c>
      <c r="G15" s="434"/>
      <c r="H15" s="429">
        <f t="shared" si="1"/>
        <v>0</v>
      </c>
      <c r="I15" s="435"/>
      <c r="J15" s="428">
        <f t="shared" si="2"/>
        <v>0</v>
      </c>
      <c r="K15" s="428">
        <f t="shared" si="3"/>
        <v>0</v>
      </c>
      <c r="L15" s="430">
        <f t="shared" si="4"/>
        <v>0</v>
      </c>
      <c r="M15" s="436">
        <f t="shared" si="5"/>
        <v>0</v>
      </c>
    </row>
    <row r="16" spans="1:13" s="381" customFormat="1" ht="17.25" customHeight="1">
      <c r="A16" s="424"/>
      <c r="B16" s="432" t="s">
        <v>234</v>
      </c>
      <c r="C16" s="433"/>
      <c r="D16" s="427"/>
      <c r="E16" s="434"/>
      <c r="F16" s="428">
        <f t="shared" si="0"/>
        <v>0</v>
      </c>
      <c r="G16" s="434"/>
      <c r="H16" s="429">
        <f t="shared" si="1"/>
        <v>0</v>
      </c>
      <c r="I16" s="435"/>
      <c r="J16" s="428">
        <f t="shared" si="2"/>
        <v>0</v>
      </c>
      <c r="K16" s="428">
        <f t="shared" si="3"/>
        <v>0</v>
      </c>
      <c r="L16" s="430">
        <f t="shared" si="4"/>
        <v>0</v>
      </c>
      <c r="M16" s="436">
        <f t="shared" si="5"/>
        <v>0</v>
      </c>
    </row>
    <row r="17" spans="1:13" s="381" customFormat="1" ht="17.25" customHeight="1">
      <c r="A17" s="424"/>
      <c r="B17" s="432" t="s">
        <v>212</v>
      </c>
      <c r="C17" s="433"/>
      <c r="D17" s="427"/>
      <c r="E17" s="434">
        <v>1181070000</v>
      </c>
      <c r="F17" s="428">
        <f t="shared" si="0"/>
        <v>76.42</v>
      </c>
      <c r="G17" s="434">
        <v>1318174458</v>
      </c>
      <c r="H17" s="429">
        <f t="shared" si="1"/>
        <v>74.51</v>
      </c>
      <c r="I17" s="435"/>
      <c r="J17" s="428">
        <f t="shared" si="2"/>
        <v>1318174458</v>
      </c>
      <c r="K17" s="428">
        <f t="shared" si="3"/>
        <v>74.51</v>
      </c>
      <c r="L17" s="430">
        <f t="shared" si="4"/>
        <v>137104458</v>
      </c>
      <c r="M17" s="436">
        <f t="shared" si="5"/>
        <v>11.61</v>
      </c>
    </row>
    <row r="18" spans="1:13" s="381" customFormat="1" ht="6" customHeight="1">
      <c r="A18" s="424"/>
      <c r="B18" s="437"/>
      <c r="C18" s="438"/>
      <c r="D18" s="427"/>
      <c r="E18" s="428"/>
      <c r="F18" s="428"/>
      <c r="G18" s="428"/>
      <c r="H18" s="429"/>
      <c r="I18" s="430"/>
      <c r="J18" s="428"/>
      <c r="K18" s="428"/>
      <c r="L18" s="430"/>
      <c r="M18" s="431"/>
    </row>
    <row r="19" spans="1:13" s="423" customFormat="1" ht="17.25" customHeight="1">
      <c r="A19" s="417" t="s">
        <v>235</v>
      </c>
      <c r="B19" s="417"/>
      <c r="C19" s="417"/>
      <c r="D19" s="418"/>
      <c r="E19" s="419">
        <f>SUM(E21:E32)</f>
        <v>1591971000</v>
      </c>
      <c r="F19" s="419">
        <f>IF(E$7=0,0,E19/E$7*100)</f>
        <v>103.01</v>
      </c>
      <c r="G19" s="419">
        <f>SUM(G21:G32)</f>
        <v>2336634394</v>
      </c>
      <c r="H19" s="420">
        <f>IF(G$7=0,0,G19/G$7*100)</f>
        <v>132.08</v>
      </c>
      <c r="I19" s="421">
        <f>SUM(I21:I32)</f>
        <v>0</v>
      </c>
      <c r="J19" s="419">
        <f>SUM(J21:J32)</f>
        <v>2336634394</v>
      </c>
      <c r="K19" s="419">
        <f>IF(J$7=0,0,J19/J$7*100)</f>
        <v>132.08</v>
      </c>
      <c r="L19" s="421">
        <f>SUM(L21:L32)</f>
        <v>744663394</v>
      </c>
      <c r="M19" s="422">
        <f>ABS(IF(E19=0,0,(L19/E19)*100))</f>
        <v>46.78</v>
      </c>
    </row>
    <row r="20" spans="1:13" s="381" customFormat="1" ht="6" customHeight="1">
      <c r="A20" s="424"/>
      <c r="B20" s="425"/>
      <c r="C20" s="426"/>
      <c r="D20" s="427"/>
      <c r="E20" s="428"/>
      <c r="F20" s="428"/>
      <c r="G20" s="428"/>
      <c r="H20" s="429"/>
      <c r="I20" s="430"/>
      <c r="J20" s="428"/>
      <c r="K20" s="428"/>
      <c r="L20" s="430"/>
      <c r="M20" s="431"/>
    </row>
    <row r="21" spans="1:13" s="381" customFormat="1" ht="17.25" customHeight="1">
      <c r="A21" s="424"/>
      <c r="B21" s="432" t="s">
        <v>213</v>
      </c>
      <c r="C21" s="433"/>
      <c r="D21" s="427"/>
      <c r="E21" s="434">
        <v>834587000</v>
      </c>
      <c r="F21" s="428">
        <f aca="true" t="shared" si="6" ref="F21:F32">IF(E$7=0,0,E21/E$7*100)</f>
        <v>54</v>
      </c>
      <c r="G21" s="434">
        <v>1221173035</v>
      </c>
      <c r="H21" s="429">
        <f aca="true" t="shared" si="7" ref="H21:H32">IF(G$7=0,0,G21/G$7*100)</f>
        <v>69.03</v>
      </c>
      <c r="I21" s="435"/>
      <c r="J21" s="428">
        <f aca="true" t="shared" si="8" ref="J21:J32">G21+I21</f>
        <v>1221173035</v>
      </c>
      <c r="K21" s="428">
        <f aca="true" t="shared" si="9" ref="K21:K32">IF(J$7=0,0,J21/J$7*100)</f>
        <v>69.03</v>
      </c>
      <c r="L21" s="430">
        <f aca="true" t="shared" si="10" ref="L21:L32">J21-E21</f>
        <v>386586035</v>
      </c>
      <c r="M21" s="436">
        <f aca="true" t="shared" si="11" ref="M21:M32">ABS(IF(E21=0,0,(L21/E21)*100))</f>
        <v>46.32</v>
      </c>
    </row>
    <row r="22" spans="1:13" s="381" customFormat="1" ht="17.25" customHeight="1">
      <c r="A22" s="424"/>
      <c r="B22" s="432" t="s">
        <v>214</v>
      </c>
      <c r="C22" s="433"/>
      <c r="D22" s="427"/>
      <c r="E22" s="434"/>
      <c r="F22" s="428">
        <f t="shared" si="6"/>
        <v>0</v>
      </c>
      <c r="G22" s="434"/>
      <c r="H22" s="429">
        <f t="shared" si="7"/>
        <v>0</v>
      </c>
      <c r="I22" s="435"/>
      <c r="J22" s="428">
        <f t="shared" si="8"/>
        <v>0</v>
      </c>
      <c r="K22" s="428">
        <f t="shared" si="9"/>
        <v>0</v>
      </c>
      <c r="L22" s="430">
        <f t="shared" si="10"/>
        <v>0</v>
      </c>
      <c r="M22" s="436">
        <f t="shared" si="11"/>
        <v>0</v>
      </c>
    </row>
    <row r="23" spans="1:13" s="381" customFormat="1" ht="17.25" customHeight="1">
      <c r="A23" s="424"/>
      <c r="B23" s="432" t="s">
        <v>215</v>
      </c>
      <c r="C23" s="433"/>
      <c r="D23" s="427"/>
      <c r="E23" s="434">
        <v>93028000</v>
      </c>
      <c r="F23" s="428">
        <f t="shared" si="6"/>
        <v>6.02</v>
      </c>
      <c r="G23" s="434">
        <v>171313616</v>
      </c>
      <c r="H23" s="429">
        <f t="shared" si="7"/>
        <v>9.68</v>
      </c>
      <c r="I23" s="435"/>
      <c r="J23" s="428">
        <f t="shared" si="8"/>
        <v>171313616</v>
      </c>
      <c r="K23" s="428">
        <f t="shared" si="9"/>
        <v>9.68</v>
      </c>
      <c r="L23" s="430">
        <f t="shared" si="10"/>
        <v>78285616</v>
      </c>
      <c r="M23" s="436">
        <f t="shared" si="11"/>
        <v>84.15</v>
      </c>
    </row>
    <row r="24" spans="1:13" s="381" customFormat="1" ht="17.25" customHeight="1">
      <c r="A24" s="424"/>
      <c r="B24" s="432" t="s">
        <v>216</v>
      </c>
      <c r="C24" s="433"/>
      <c r="D24" s="427"/>
      <c r="E24" s="434"/>
      <c r="F24" s="428">
        <f t="shared" si="6"/>
        <v>0</v>
      </c>
      <c r="G24" s="434"/>
      <c r="H24" s="429">
        <f t="shared" si="7"/>
        <v>0</v>
      </c>
      <c r="I24" s="435"/>
      <c r="J24" s="428">
        <f t="shared" si="8"/>
        <v>0</v>
      </c>
      <c r="K24" s="428">
        <f t="shared" si="9"/>
        <v>0</v>
      </c>
      <c r="L24" s="430">
        <f t="shared" si="10"/>
        <v>0</v>
      </c>
      <c r="M24" s="436">
        <f t="shared" si="11"/>
        <v>0</v>
      </c>
    </row>
    <row r="25" spans="1:13" s="381" customFormat="1" ht="17.25" customHeight="1">
      <c r="A25" s="424"/>
      <c r="B25" s="432" t="s">
        <v>217</v>
      </c>
      <c r="C25" s="433"/>
      <c r="D25" s="427"/>
      <c r="E25" s="434"/>
      <c r="F25" s="428">
        <f t="shared" si="6"/>
        <v>0</v>
      </c>
      <c r="G25" s="434"/>
      <c r="H25" s="429">
        <f t="shared" si="7"/>
        <v>0</v>
      </c>
      <c r="I25" s="435"/>
      <c r="J25" s="428">
        <f t="shared" si="8"/>
        <v>0</v>
      </c>
      <c r="K25" s="428">
        <f t="shared" si="9"/>
        <v>0</v>
      </c>
      <c r="L25" s="430">
        <f t="shared" si="10"/>
        <v>0</v>
      </c>
      <c r="M25" s="436">
        <f t="shared" si="11"/>
        <v>0</v>
      </c>
    </row>
    <row r="26" spans="1:13" s="381" customFormat="1" ht="17.25" customHeight="1">
      <c r="A26" s="424"/>
      <c r="B26" s="432" t="s">
        <v>218</v>
      </c>
      <c r="C26" s="433"/>
      <c r="D26" s="427"/>
      <c r="E26" s="434"/>
      <c r="F26" s="428">
        <f t="shared" si="6"/>
        <v>0</v>
      </c>
      <c r="G26" s="434"/>
      <c r="H26" s="429">
        <f t="shared" si="7"/>
        <v>0</v>
      </c>
      <c r="I26" s="435"/>
      <c r="J26" s="428">
        <f t="shared" si="8"/>
        <v>0</v>
      </c>
      <c r="K26" s="428">
        <f t="shared" si="9"/>
        <v>0</v>
      </c>
      <c r="L26" s="430">
        <f t="shared" si="10"/>
        <v>0</v>
      </c>
      <c r="M26" s="436">
        <f t="shared" si="11"/>
        <v>0</v>
      </c>
    </row>
    <row r="27" spans="1:13" s="381" customFormat="1" ht="17.25" customHeight="1">
      <c r="A27" s="424"/>
      <c r="B27" s="432" t="s">
        <v>236</v>
      </c>
      <c r="C27" s="433"/>
      <c r="D27" s="427"/>
      <c r="E27" s="434"/>
      <c r="F27" s="428">
        <f t="shared" si="6"/>
        <v>0</v>
      </c>
      <c r="G27" s="434"/>
      <c r="H27" s="429">
        <f t="shared" si="7"/>
        <v>0</v>
      </c>
      <c r="I27" s="435"/>
      <c r="J27" s="428">
        <f t="shared" si="8"/>
        <v>0</v>
      </c>
      <c r="K27" s="428">
        <f t="shared" si="9"/>
        <v>0</v>
      </c>
      <c r="L27" s="430">
        <f t="shared" si="10"/>
        <v>0</v>
      </c>
      <c r="M27" s="436">
        <f t="shared" si="11"/>
        <v>0</v>
      </c>
    </row>
    <row r="28" spans="1:13" s="381" customFormat="1" ht="17.25" customHeight="1">
      <c r="A28" s="424"/>
      <c r="B28" s="432" t="s">
        <v>219</v>
      </c>
      <c r="C28" s="433"/>
      <c r="D28" s="427"/>
      <c r="E28" s="434"/>
      <c r="F28" s="428">
        <f t="shared" si="6"/>
        <v>0</v>
      </c>
      <c r="G28" s="434"/>
      <c r="H28" s="429">
        <f t="shared" si="7"/>
        <v>0</v>
      </c>
      <c r="I28" s="435"/>
      <c r="J28" s="428">
        <f t="shared" si="8"/>
        <v>0</v>
      </c>
      <c r="K28" s="428">
        <f t="shared" si="9"/>
        <v>0</v>
      </c>
      <c r="L28" s="430">
        <f t="shared" si="10"/>
        <v>0</v>
      </c>
      <c r="M28" s="436">
        <f t="shared" si="11"/>
        <v>0</v>
      </c>
    </row>
    <row r="29" spans="1:13" s="381" customFormat="1" ht="17.25" customHeight="1">
      <c r="A29" s="424"/>
      <c r="B29" s="432" t="s">
        <v>220</v>
      </c>
      <c r="C29" s="433"/>
      <c r="D29" s="427"/>
      <c r="E29" s="434"/>
      <c r="F29" s="428">
        <f t="shared" si="6"/>
        <v>0</v>
      </c>
      <c r="G29" s="434"/>
      <c r="H29" s="429">
        <f t="shared" si="7"/>
        <v>0</v>
      </c>
      <c r="I29" s="435"/>
      <c r="J29" s="428">
        <f t="shared" si="8"/>
        <v>0</v>
      </c>
      <c r="K29" s="428">
        <f t="shared" si="9"/>
        <v>0</v>
      </c>
      <c r="L29" s="430">
        <f t="shared" si="10"/>
        <v>0</v>
      </c>
      <c r="M29" s="436">
        <f t="shared" si="11"/>
        <v>0</v>
      </c>
    </row>
    <row r="30" spans="1:13" s="381" customFormat="1" ht="17.25" customHeight="1">
      <c r="A30" s="424"/>
      <c r="B30" s="432" t="s">
        <v>221</v>
      </c>
      <c r="C30" s="433"/>
      <c r="D30" s="427"/>
      <c r="E30" s="434">
        <v>586063000</v>
      </c>
      <c r="F30" s="428">
        <f t="shared" si="6"/>
        <v>37.92</v>
      </c>
      <c r="G30" s="434">
        <v>830837493</v>
      </c>
      <c r="H30" s="429">
        <f t="shared" si="7"/>
        <v>46.96</v>
      </c>
      <c r="I30" s="435"/>
      <c r="J30" s="428">
        <f t="shared" si="8"/>
        <v>830837493</v>
      </c>
      <c r="K30" s="428">
        <f t="shared" si="9"/>
        <v>46.96</v>
      </c>
      <c r="L30" s="430">
        <f t="shared" si="10"/>
        <v>244774493</v>
      </c>
      <c r="M30" s="436">
        <f t="shared" si="11"/>
        <v>41.77</v>
      </c>
    </row>
    <row r="31" spans="1:13" s="381" customFormat="1" ht="17.25" customHeight="1">
      <c r="A31" s="424"/>
      <c r="B31" s="432" t="s">
        <v>222</v>
      </c>
      <c r="C31" s="433"/>
      <c r="D31" s="427"/>
      <c r="E31" s="434">
        <v>66293000</v>
      </c>
      <c r="F31" s="428">
        <f t="shared" si="6"/>
        <v>4.29</v>
      </c>
      <c r="G31" s="434">
        <v>78731815</v>
      </c>
      <c r="H31" s="429">
        <f t="shared" si="7"/>
        <v>4.45</v>
      </c>
      <c r="I31" s="435"/>
      <c r="J31" s="428">
        <f t="shared" si="8"/>
        <v>78731815</v>
      </c>
      <c r="K31" s="428">
        <f t="shared" si="9"/>
        <v>4.45</v>
      </c>
      <c r="L31" s="430">
        <f t="shared" si="10"/>
        <v>12438815</v>
      </c>
      <c r="M31" s="436">
        <f t="shared" si="11"/>
        <v>18.76</v>
      </c>
    </row>
    <row r="32" spans="1:13" s="381" customFormat="1" ht="17.25" customHeight="1">
      <c r="A32" s="424"/>
      <c r="B32" s="432" t="s">
        <v>223</v>
      </c>
      <c r="C32" s="433"/>
      <c r="D32" s="427"/>
      <c r="E32" s="434">
        <v>12000000</v>
      </c>
      <c r="F32" s="428">
        <f t="shared" si="6"/>
        <v>0.78</v>
      </c>
      <c r="G32" s="434">
        <v>34578435</v>
      </c>
      <c r="H32" s="429">
        <f t="shared" si="7"/>
        <v>1.95</v>
      </c>
      <c r="I32" s="435"/>
      <c r="J32" s="428">
        <f t="shared" si="8"/>
        <v>34578435</v>
      </c>
      <c r="K32" s="428">
        <f t="shared" si="9"/>
        <v>1.95</v>
      </c>
      <c r="L32" s="430">
        <f t="shared" si="10"/>
        <v>22578435</v>
      </c>
      <c r="M32" s="436">
        <f t="shared" si="11"/>
        <v>188.15</v>
      </c>
    </row>
    <row r="33" spans="1:13" s="381" customFormat="1" ht="6" customHeight="1">
      <c r="A33" s="424"/>
      <c r="B33" s="439"/>
      <c r="C33" s="440"/>
      <c r="D33" s="427"/>
      <c r="E33" s="428"/>
      <c r="F33" s="428"/>
      <c r="G33" s="428"/>
      <c r="H33" s="429"/>
      <c r="I33" s="430"/>
      <c r="J33" s="428"/>
      <c r="K33" s="428"/>
      <c r="L33" s="430"/>
      <c r="M33" s="431"/>
    </row>
    <row r="34" spans="1:13" s="423" customFormat="1" ht="17.25" customHeight="1">
      <c r="A34" s="417" t="s">
        <v>237</v>
      </c>
      <c r="B34" s="417"/>
      <c r="C34" s="417"/>
      <c r="D34" s="418"/>
      <c r="E34" s="419">
        <f>E7-E19</f>
        <v>-46534000</v>
      </c>
      <c r="F34" s="419">
        <f>IF(E$7=0,0,E34/E$7*100)</f>
        <v>-3.01</v>
      </c>
      <c r="G34" s="419">
        <f>G7-G19</f>
        <v>-567468184</v>
      </c>
      <c r="H34" s="420">
        <f>IF(G$7=0,0,G34/G$7*100)</f>
        <v>-32.08</v>
      </c>
      <c r="I34" s="421">
        <f>I7-I19</f>
        <v>0</v>
      </c>
      <c r="J34" s="419">
        <f>J7-J19</f>
        <v>-567468184</v>
      </c>
      <c r="K34" s="419">
        <f>IF(J$7=0,0,J34/J$7*100)</f>
        <v>-32.08</v>
      </c>
      <c r="L34" s="421">
        <f>L7-L19</f>
        <v>-520934184</v>
      </c>
      <c r="M34" s="422">
        <f>ABS(IF(E34=0,0,(L34/E34)*100))</f>
        <v>1119.47</v>
      </c>
    </row>
    <row r="35" spans="1:13" s="381" customFormat="1" ht="6" customHeight="1">
      <c r="A35" s="424"/>
      <c r="B35" s="441"/>
      <c r="C35" s="442"/>
      <c r="D35" s="443"/>
      <c r="E35" s="428"/>
      <c r="F35" s="428"/>
      <c r="G35" s="428"/>
      <c r="H35" s="429"/>
      <c r="I35" s="430"/>
      <c r="J35" s="428"/>
      <c r="K35" s="428"/>
      <c r="L35" s="430"/>
      <c r="M35" s="431"/>
    </row>
    <row r="36" spans="1:13" s="423" customFormat="1" ht="17.25" customHeight="1">
      <c r="A36" s="417" t="s">
        <v>238</v>
      </c>
      <c r="B36" s="417"/>
      <c r="C36" s="417"/>
      <c r="D36" s="418"/>
      <c r="E36" s="419">
        <f>SUM(E38:E39)</f>
        <v>61109000</v>
      </c>
      <c r="F36" s="419">
        <f>IF(E$7=0,0,E36/E$7*100)</f>
        <v>3.95</v>
      </c>
      <c r="G36" s="419">
        <f>SUM(G38:G39)</f>
        <v>108830541</v>
      </c>
      <c r="H36" s="420">
        <f>IF(G$7=0,0,G36/G$7*100)</f>
        <v>6.15</v>
      </c>
      <c r="I36" s="421">
        <f>SUM(I38:I39)</f>
        <v>0</v>
      </c>
      <c r="J36" s="419">
        <f>SUM(J38:J39)</f>
        <v>108830541</v>
      </c>
      <c r="K36" s="419">
        <f>IF(J$7=0,0,J36/J$7*100)</f>
        <v>6.15</v>
      </c>
      <c r="L36" s="421">
        <f>SUM(L38:L39)</f>
        <v>47721541</v>
      </c>
      <c r="M36" s="422">
        <f>ABS(IF(E36=0,0,(L36/E36)*100))</f>
        <v>78.09</v>
      </c>
    </row>
    <row r="37" spans="1:13" s="381" customFormat="1" ht="6" customHeight="1">
      <c r="A37" s="424"/>
      <c r="B37" s="425"/>
      <c r="C37" s="426"/>
      <c r="D37" s="427"/>
      <c r="E37" s="428"/>
      <c r="F37" s="428"/>
      <c r="G37" s="428"/>
      <c r="H37" s="429"/>
      <c r="I37" s="430"/>
      <c r="J37" s="428"/>
      <c r="K37" s="428"/>
      <c r="L37" s="430"/>
      <c r="M37" s="431"/>
    </row>
    <row r="38" spans="1:13" s="381" customFormat="1" ht="17.25" customHeight="1">
      <c r="A38" s="424"/>
      <c r="B38" s="432" t="s">
        <v>224</v>
      </c>
      <c r="C38" s="433"/>
      <c r="D38" s="427"/>
      <c r="E38" s="434">
        <v>9417000</v>
      </c>
      <c r="F38" s="428">
        <f>IF(E$7=0,0,E38/E$7*100)</f>
        <v>0.61</v>
      </c>
      <c r="G38" s="434">
        <v>12272014</v>
      </c>
      <c r="H38" s="429">
        <f>IF(G$7=0,0,G38/G$7*100)</f>
        <v>0.69</v>
      </c>
      <c r="I38" s="435"/>
      <c r="J38" s="428">
        <f>G38+I38</f>
        <v>12272014</v>
      </c>
      <c r="K38" s="428">
        <f>IF(J$7=0,0,J38/J$7*100)</f>
        <v>0.69</v>
      </c>
      <c r="L38" s="430">
        <f>J38-E38</f>
        <v>2855014</v>
      </c>
      <c r="M38" s="436">
        <f>ABS(IF(E38=0,0,(L38/E38)*100))</f>
        <v>30.32</v>
      </c>
    </row>
    <row r="39" spans="1:13" s="381" customFormat="1" ht="17.25" customHeight="1">
      <c r="A39" s="424"/>
      <c r="B39" s="432" t="s">
        <v>225</v>
      </c>
      <c r="C39" s="433"/>
      <c r="D39" s="427"/>
      <c r="E39" s="434">
        <v>51692000</v>
      </c>
      <c r="F39" s="428">
        <f>IF(E$7=0,0,E39/E$7*100)</f>
        <v>3.34</v>
      </c>
      <c r="G39" s="434">
        <v>96558527</v>
      </c>
      <c r="H39" s="429">
        <f>IF(G$7=0,0,G39/G$7*100)</f>
        <v>5.46</v>
      </c>
      <c r="I39" s="435"/>
      <c r="J39" s="428">
        <f>G39+I39</f>
        <v>96558527</v>
      </c>
      <c r="K39" s="428">
        <f>IF(J$7=0,0,J39/J$7*100)</f>
        <v>5.46</v>
      </c>
      <c r="L39" s="430">
        <f>J39-E39</f>
        <v>44866527</v>
      </c>
      <c r="M39" s="436">
        <f>ABS(IF(E39=0,0,(L39/E39)*100))</f>
        <v>86.8</v>
      </c>
    </row>
    <row r="40" spans="1:13" s="381" customFormat="1" ht="6" customHeight="1">
      <c r="A40" s="424"/>
      <c r="B40" s="437"/>
      <c r="C40" s="438"/>
      <c r="D40" s="427"/>
      <c r="E40" s="428"/>
      <c r="F40" s="428"/>
      <c r="G40" s="428"/>
      <c r="H40" s="429"/>
      <c r="I40" s="430"/>
      <c r="J40" s="428"/>
      <c r="K40" s="428"/>
      <c r="L40" s="430"/>
      <c r="M40" s="431"/>
    </row>
    <row r="41" spans="1:13" s="423" customFormat="1" ht="17.25" customHeight="1">
      <c r="A41" s="417" t="s">
        <v>239</v>
      </c>
      <c r="B41" s="417"/>
      <c r="C41" s="417"/>
      <c r="D41" s="418"/>
      <c r="E41" s="419">
        <f>SUM(E43:E44)</f>
        <v>0</v>
      </c>
      <c r="F41" s="419">
        <f>IF(E$7=0,0,E41/E$7*100)</f>
        <v>0</v>
      </c>
      <c r="G41" s="419">
        <f>SUM(G43:G44)</f>
        <v>58992796</v>
      </c>
      <c r="H41" s="420">
        <f>IF(G$7=0,0,G41/G$7*100)</f>
        <v>3.33</v>
      </c>
      <c r="I41" s="421">
        <f>SUM(I43:I44)</f>
        <v>0</v>
      </c>
      <c r="J41" s="419">
        <f>SUM(J43:J44)</f>
        <v>58992796</v>
      </c>
      <c r="K41" s="419">
        <f>IF(J$7=0,0,J41/J$7*100)</f>
        <v>3.33</v>
      </c>
      <c r="L41" s="421">
        <f>SUM(L43:L44)</f>
        <v>58992796</v>
      </c>
      <c r="M41" s="422">
        <f>ABS(IF(E41=0,0,(L41/E41)*100))</f>
        <v>0</v>
      </c>
    </row>
    <row r="42" spans="1:13" s="381" customFormat="1" ht="6" customHeight="1">
      <c r="A42" s="424"/>
      <c r="B42" s="425"/>
      <c r="C42" s="426"/>
      <c r="D42" s="427"/>
      <c r="E42" s="428"/>
      <c r="F42" s="428"/>
      <c r="G42" s="428"/>
      <c r="H42" s="429"/>
      <c r="I42" s="430"/>
      <c r="J42" s="428"/>
      <c r="K42" s="428"/>
      <c r="L42" s="430"/>
      <c r="M42" s="431"/>
    </row>
    <row r="43" spans="1:13" s="381" customFormat="1" ht="17.25" customHeight="1">
      <c r="A43" s="424"/>
      <c r="B43" s="432" t="s">
        <v>226</v>
      </c>
      <c r="C43" s="433"/>
      <c r="D43" s="427"/>
      <c r="E43" s="434"/>
      <c r="F43" s="428">
        <f>IF(E$7=0,0,E43/E$7*100)</f>
        <v>0</v>
      </c>
      <c r="G43" s="434"/>
      <c r="H43" s="429">
        <f>IF(G$7=0,0,G43/G$7*100)</f>
        <v>0</v>
      </c>
      <c r="I43" s="435"/>
      <c r="J43" s="428">
        <f>G43+I43</f>
        <v>0</v>
      </c>
      <c r="K43" s="428">
        <f>IF(J$7=0,0,J43/J$7*100)</f>
        <v>0</v>
      </c>
      <c r="L43" s="430">
        <f>J43-E43</f>
        <v>0</v>
      </c>
      <c r="M43" s="436">
        <f>ABS(IF(E43=0,0,(L43/E43)*100))</f>
        <v>0</v>
      </c>
    </row>
    <row r="44" spans="1:13" s="381" customFormat="1" ht="17.25" customHeight="1">
      <c r="A44" s="424"/>
      <c r="B44" s="432" t="s">
        <v>227</v>
      </c>
      <c r="C44" s="433"/>
      <c r="D44" s="427"/>
      <c r="E44" s="434"/>
      <c r="F44" s="428">
        <f>IF(E$7=0,0,E44/E$7*100)</f>
        <v>0</v>
      </c>
      <c r="G44" s="434">
        <v>58992796</v>
      </c>
      <c r="H44" s="429">
        <f>IF(G$7=0,0,G44/G$7*100)</f>
        <v>3.33</v>
      </c>
      <c r="I44" s="435"/>
      <c r="J44" s="428">
        <f>G44+I44</f>
        <v>58992796</v>
      </c>
      <c r="K44" s="428">
        <f>IF(J$7=0,0,J44/J$7*100)</f>
        <v>3.33</v>
      </c>
      <c r="L44" s="430">
        <f>J44-E44</f>
        <v>58992796</v>
      </c>
      <c r="M44" s="436">
        <f>ABS(IF(E44=0,0,(L44/E44)*100))</f>
        <v>0</v>
      </c>
    </row>
    <row r="45" spans="1:13" s="381" customFormat="1" ht="3" customHeight="1">
      <c r="A45" s="424"/>
      <c r="B45" s="426"/>
      <c r="D45" s="427"/>
      <c r="E45" s="428"/>
      <c r="F45" s="428"/>
      <c r="G45" s="428"/>
      <c r="H45" s="429"/>
      <c r="I45" s="430"/>
      <c r="J45" s="428"/>
      <c r="K45" s="428"/>
      <c r="L45" s="430"/>
      <c r="M45" s="431"/>
    </row>
    <row r="46" spans="1:13" s="381" customFormat="1" ht="3" customHeight="1">
      <c r="A46" s="424"/>
      <c r="B46" s="425"/>
      <c r="C46" s="426"/>
      <c r="D46" s="427"/>
      <c r="E46" s="428"/>
      <c r="F46" s="428"/>
      <c r="G46" s="428"/>
      <c r="H46" s="429"/>
      <c r="I46" s="430"/>
      <c r="J46" s="428"/>
      <c r="K46" s="428"/>
      <c r="L46" s="430"/>
      <c r="M46" s="431"/>
    </row>
    <row r="47" spans="1:13" s="423" customFormat="1" ht="18.75" customHeight="1">
      <c r="A47" s="417" t="s">
        <v>240</v>
      </c>
      <c r="B47" s="417"/>
      <c r="C47" s="417"/>
      <c r="D47" s="418"/>
      <c r="E47" s="419">
        <f>E36-E41</f>
        <v>61109000</v>
      </c>
      <c r="F47" s="419">
        <f>IF(E$7=0,0,E47/E$7*100)</f>
        <v>3.95</v>
      </c>
      <c r="G47" s="419">
        <f>G36-G41</f>
        <v>49837745</v>
      </c>
      <c r="H47" s="420">
        <f>IF(G$7=0,0,G47/G$7*100)</f>
        <v>2.82</v>
      </c>
      <c r="I47" s="421">
        <f>I36-I41</f>
        <v>0</v>
      </c>
      <c r="J47" s="419">
        <f>J36-J41</f>
        <v>49837745</v>
      </c>
      <c r="K47" s="419">
        <f>IF(J$7=0,0,J47/J$7*100)</f>
        <v>2.82</v>
      </c>
      <c r="L47" s="421">
        <f>L36-L41</f>
        <v>-11271255</v>
      </c>
      <c r="M47" s="422">
        <f>ABS(IF(E47=0,0,(L47/E47)*100))</f>
        <v>18.44</v>
      </c>
    </row>
    <row r="48" spans="1:13" s="423" customFormat="1" ht="6" customHeight="1">
      <c r="A48" s="444"/>
      <c r="B48" s="445"/>
      <c r="C48" s="446"/>
      <c r="D48" s="418"/>
      <c r="E48" s="419"/>
      <c r="F48" s="419"/>
      <c r="G48" s="419"/>
      <c r="H48" s="420"/>
      <c r="I48" s="421"/>
      <c r="J48" s="419"/>
      <c r="K48" s="419"/>
      <c r="L48" s="421"/>
      <c r="M48" s="447"/>
    </row>
    <row r="49" spans="1:13" s="423" customFormat="1" ht="18.75" customHeight="1">
      <c r="A49" s="417" t="s">
        <v>241</v>
      </c>
      <c r="B49" s="417"/>
      <c r="C49" s="417"/>
      <c r="D49" s="418"/>
      <c r="E49" s="448"/>
      <c r="F49" s="419">
        <f>IF(E$7=0,0,E49/E$7*100)</f>
        <v>0</v>
      </c>
      <c r="G49" s="448"/>
      <c r="H49" s="420">
        <f>IF(G$7=0,0,G49/G$7*100)</f>
        <v>0</v>
      </c>
      <c r="I49" s="449"/>
      <c r="J49" s="419">
        <f>G49+I49</f>
        <v>0</v>
      </c>
      <c r="K49" s="419">
        <f>IF(J$7=0,0,J49/J$7*100)</f>
        <v>0</v>
      </c>
      <c r="L49" s="421">
        <f>J49-E49</f>
        <v>0</v>
      </c>
      <c r="M49" s="422">
        <f>ABS(IF(E49=0,0,(L49/E49)*100))</f>
        <v>0</v>
      </c>
    </row>
    <row r="50" spans="1:13" s="381" customFormat="1" ht="6" customHeight="1">
      <c r="A50" s="424"/>
      <c r="B50" s="450"/>
      <c r="C50" s="451"/>
      <c r="D50" s="427"/>
      <c r="E50" s="428"/>
      <c r="F50" s="419"/>
      <c r="G50" s="428"/>
      <c r="H50" s="420"/>
      <c r="I50" s="430"/>
      <c r="J50" s="419"/>
      <c r="K50" s="428"/>
      <c r="L50" s="421"/>
      <c r="M50" s="447"/>
    </row>
    <row r="51" spans="1:13" s="423" customFormat="1" ht="18.75" customHeight="1">
      <c r="A51" s="452" t="s">
        <v>242</v>
      </c>
      <c r="B51" s="453"/>
      <c r="C51" s="454"/>
      <c r="D51" s="455"/>
      <c r="E51" s="448"/>
      <c r="F51" s="419">
        <f>IF(E$7=0,0,E51/E$7*100)</f>
        <v>0</v>
      </c>
      <c r="G51" s="448"/>
      <c r="H51" s="420">
        <f>IF(G$7=0,0,G51/G$7*100)</f>
        <v>0</v>
      </c>
      <c r="I51" s="449"/>
      <c r="J51" s="419">
        <f>G51+I51</f>
        <v>0</v>
      </c>
      <c r="K51" s="419">
        <f>IF(J$7=0,0,J51/J$7*100)</f>
        <v>0</v>
      </c>
      <c r="L51" s="421">
        <f>J51-E51</f>
        <v>0</v>
      </c>
      <c r="M51" s="422">
        <f>ABS(IF(E51=0,0,(L51/E51)*100))</f>
        <v>0</v>
      </c>
    </row>
    <row r="52" spans="1:13" s="381" customFormat="1" ht="6" customHeight="1">
      <c r="A52" s="424"/>
      <c r="B52" s="450"/>
      <c r="C52" s="451"/>
      <c r="D52" s="427"/>
      <c r="E52" s="428"/>
      <c r="F52" s="428"/>
      <c r="G52" s="428"/>
      <c r="H52" s="429"/>
      <c r="I52" s="430"/>
      <c r="J52" s="428"/>
      <c r="K52" s="428"/>
      <c r="L52" s="430"/>
      <c r="M52" s="431"/>
    </row>
    <row r="53" spans="1:13" s="423" customFormat="1" ht="18.75" customHeight="1" thickBot="1">
      <c r="A53" s="456" t="s">
        <v>243</v>
      </c>
      <c r="B53" s="456"/>
      <c r="C53" s="456"/>
      <c r="D53" s="457"/>
      <c r="E53" s="458">
        <f>E34+E47+E49+E51</f>
        <v>14575000</v>
      </c>
      <c r="F53" s="458">
        <f>IF(E$7=0,0,E53/E$7*100)</f>
        <v>0.94</v>
      </c>
      <c r="G53" s="458">
        <f>G34+G47+G49+G51</f>
        <v>-517630439</v>
      </c>
      <c r="H53" s="459">
        <f>IF(G$7=0,0,G53/G$7*100)</f>
        <v>-29.26</v>
      </c>
      <c r="I53" s="460">
        <f>I34+I47+I49+I51</f>
        <v>0</v>
      </c>
      <c r="J53" s="458">
        <f>J34+J47+J49+J51</f>
        <v>-517630439</v>
      </c>
      <c r="K53" s="458">
        <f>IF(J$7=0,0,J53/J$7*100)</f>
        <v>-29.26</v>
      </c>
      <c r="L53" s="461">
        <f>L34+L47+L49+L51</f>
        <v>-532205439</v>
      </c>
      <c r="M53" s="462">
        <f>ABS(IF(E53=0,0,(L53/E53)*100))</f>
        <v>3651.5</v>
      </c>
    </row>
    <row r="54" spans="1:4" s="381" customFormat="1" ht="16.5">
      <c r="A54" s="463"/>
      <c r="B54" s="464"/>
      <c r="C54" s="465"/>
      <c r="D54" s="466"/>
    </row>
    <row r="55" spans="3:4" ht="16.5">
      <c r="C55" s="469"/>
      <c r="D55" s="470"/>
    </row>
  </sheetData>
  <mergeCells count="38">
    <mergeCell ref="B32:C32"/>
    <mergeCell ref="B43:C43"/>
    <mergeCell ref="B44:C44"/>
    <mergeCell ref="B33:C33"/>
    <mergeCell ref="B38:C38"/>
    <mergeCell ref="B39:C39"/>
    <mergeCell ref="B40:C40"/>
    <mergeCell ref="B28:C28"/>
    <mergeCell ref="B29:C29"/>
    <mergeCell ref="B30:C30"/>
    <mergeCell ref="B31:C31"/>
    <mergeCell ref="B24:C24"/>
    <mergeCell ref="B25:C25"/>
    <mergeCell ref="B26:C26"/>
    <mergeCell ref="B27:C27"/>
    <mergeCell ref="B15:C15"/>
    <mergeCell ref="B16:C16"/>
    <mergeCell ref="B17:C17"/>
    <mergeCell ref="B18:C18"/>
    <mergeCell ref="B11:C11"/>
    <mergeCell ref="B12:C12"/>
    <mergeCell ref="B13:C13"/>
    <mergeCell ref="B14:C14"/>
    <mergeCell ref="A2:H2"/>
    <mergeCell ref="A5:D5"/>
    <mergeCell ref="B9:C9"/>
    <mergeCell ref="B10:C10"/>
    <mergeCell ref="A7:C7"/>
    <mergeCell ref="A47:C47"/>
    <mergeCell ref="A49:C49"/>
    <mergeCell ref="A53:C53"/>
    <mergeCell ref="A19:C19"/>
    <mergeCell ref="A34:C34"/>
    <mergeCell ref="A36:C36"/>
    <mergeCell ref="A41:C41"/>
    <mergeCell ref="B21:C21"/>
    <mergeCell ref="B22:C22"/>
    <mergeCell ref="B23:C2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J45"/>
  <sheetViews>
    <sheetView tabSelected="1" view="pageBreakPreview" zoomScaleSheetLayoutView="100" workbookViewId="0" topLeftCell="A1">
      <selection activeCell="L16" sqref="L16"/>
    </sheetView>
  </sheetViews>
  <sheetFormatPr defaultColWidth="9.00390625" defaultRowHeight="15.75"/>
  <cols>
    <col min="1" max="1" width="0.5" style="81" customWidth="1"/>
    <col min="2" max="2" width="0.875" style="82" customWidth="1"/>
    <col min="3" max="3" width="12.75390625" style="83" customWidth="1"/>
    <col min="4" max="4" width="0.12890625" style="84" customWidth="1"/>
    <col min="5" max="6" width="13.75390625" style="85" customWidth="1"/>
    <col min="7" max="7" width="12.875" style="85" customWidth="1"/>
    <col min="8" max="8" width="13.75390625" style="85" customWidth="1"/>
    <col min="9" max="9" width="14.375" style="85" customWidth="1"/>
    <col min="10" max="10" width="8.50390625" style="85" customWidth="1"/>
    <col min="11" max="16384" width="8.75390625" style="85" customWidth="1"/>
  </cols>
  <sheetData>
    <row r="1" spans="1:10" s="2" customFormat="1" ht="18" customHeight="1">
      <c r="A1" s="1" t="s">
        <v>25</v>
      </c>
      <c r="J1" s="3"/>
    </row>
    <row r="2" spans="1:10" s="5" customFormat="1" ht="36" customHeight="1">
      <c r="A2" s="4" t="s">
        <v>26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2" customFormat="1" ht="32.25" customHeight="1" thickBot="1">
      <c r="A4" s="8"/>
      <c r="B4" s="8"/>
      <c r="C4" s="9" t="s">
        <v>27</v>
      </c>
      <c r="D4" s="10"/>
      <c r="E4" s="10"/>
      <c r="F4" s="10"/>
      <c r="G4" s="10"/>
      <c r="H4" s="10"/>
      <c r="I4" s="10"/>
      <c r="J4" s="11" t="s">
        <v>0</v>
      </c>
    </row>
    <row r="5" spans="1:10" s="8" customFormat="1" ht="42" customHeight="1">
      <c r="A5" s="13" t="s">
        <v>28</v>
      </c>
      <c r="B5" s="14"/>
      <c r="C5" s="14"/>
      <c r="D5" s="15"/>
      <c r="E5" s="16" t="s">
        <v>29</v>
      </c>
      <c r="F5" s="16" t="s">
        <v>1</v>
      </c>
      <c r="G5" s="17" t="s">
        <v>30</v>
      </c>
      <c r="H5" s="16" t="s">
        <v>2</v>
      </c>
      <c r="I5" s="18" t="s">
        <v>3</v>
      </c>
      <c r="J5" s="19" t="s">
        <v>4</v>
      </c>
    </row>
    <row r="6" spans="1:10" s="28" customFormat="1" ht="10.5" customHeight="1">
      <c r="A6" s="20"/>
      <c r="B6" s="21"/>
      <c r="C6" s="22"/>
      <c r="D6" s="23"/>
      <c r="E6" s="24"/>
      <c r="F6" s="25"/>
      <c r="G6" s="26"/>
      <c r="H6" s="25"/>
      <c r="I6" s="24"/>
      <c r="J6" s="27"/>
    </row>
    <row r="7" spans="1:10" s="36" customFormat="1" ht="26.25" customHeight="1">
      <c r="A7" s="29" t="s">
        <v>5</v>
      </c>
      <c r="B7" s="29"/>
      <c r="C7" s="29"/>
      <c r="D7" s="30"/>
      <c r="E7" s="31">
        <f>SUM(E9:E11)</f>
        <v>377116000</v>
      </c>
      <c r="F7" s="31">
        <f>SUM(F9:F11)</f>
        <v>381931212</v>
      </c>
      <c r="G7" s="32">
        <f>SUM(G9:G11)</f>
        <v>0</v>
      </c>
      <c r="H7" s="33">
        <f>SUM(H9:H11)</f>
        <v>381931212</v>
      </c>
      <c r="I7" s="34">
        <f>H7-E7</f>
        <v>4815212</v>
      </c>
      <c r="J7" s="35">
        <f>ABS(IF(E7&gt;0,((I7/E7)*100),0))</f>
        <v>1.28</v>
      </c>
    </row>
    <row r="8" spans="1:10" s="46" customFormat="1" ht="7.5" customHeight="1">
      <c r="A8" s="37"/>
      <c r="B8" s="38"/>
      <c r="C8" s="39"/>
      <c r="D8" s="40"/>
      <c r="E8" s="41"/>
      <c r="F8" s="41"/>
      <c r="G8" s="42"/>
      <c r="H8" s="43"/>
      <c r="I8" s="44"/>
      <c r="J8" s="45"/>
    </row>
    <row r="9" spans="1:10" s="46" customFormat="1" ht="26.25" customHeight="1">
      <c r="A9" s="37"/>
      <c r="B9" s="47" t="s">
        <v>6</v>
      </c>
      <c r="C9" s="47"/>
      <c r="D9" s="40"/>
      <c r="E9" s="48">
        <v>14575000</v>
      </c>
      <c r="F9" s="48"/>
      <c r="G9" s="49"/>
      <c r="H9" s="43">
        <f>F9+G9</f>
        <v>0</v>
      </c>
      <c r="I9" s="44">
        <f>H9-E9</f>
        <v>-14575000</v>
      </c>
      <c r="J9" s="50">
        <f>ABS(IF(E9&gt;0,((I9/E9)*100),0))</f>
        <v>100</v>
      </c>
    </row>
    <row r="10" spans="1:10" s="46" customFormat="1" ht="26.25" customHeight="1">
      <c r="A10" s="37"/>
      <c r="B10" s="47" t="s">
        <v>7</v>
      </c>
      <c r="C10" s="47"/>
      <c r="D10" s="40"/>
      <c r="E10" s="48">
        <v>362541000</v>
      </c>
      <c r="F10" s="51">
        <v>381931212</v>
      </c>
      <c r="G10" s="49"/>
      <c r="H10" s="43">
        <f>F10+G10</f>
        <v>381931212</v>
      </c>
      <c r="I10" s="44">
        <f>H10-E10</f>
        <v>19390212</v>
      </c>
      <c r="J10" s="50">
        <f>ABS(IF(E10&gt;0,((I10/E10)*100),0))</f>
        <v>5.35</v>
      </c>
    </row>
    <row r="11" spans="1:10" s="46" customFormat="1" ht="26.25" customHeight="1">
      <c r="A11" s="37"/>
      <c r="B11" s="47" t="s">
        <v>8</v>
      </c>
      <c r="C11" s="47"/>
      <c r="D11" s="40"/>
      <c r="E11" s="48">
        <v>0</v>
      </c>
      <c r="F11" s="48"/>
      <c r="G11" s="49"/>
      <c r="H11" s="43">
        <f>F11+G11</f>
        <v>0</v>
      </c>
      <c r="I11" s="44">
        <f>H11-E11</f>
        <v>0</v>
      </c>
      <c r="J11" s="50">
        <f>ABS(IF(E11&gt;0,((I11/E11)*100),0))</f>
        <v>0</v>
      </c>
    </row>
    <row r="12" spans="1:10" s="46" customFormat="1" ht="7.5" customHeight="1">
      <c r="A12" s="37"/>
      <c r="B12" s="52"/>
      <c r="C12" s="52"/>
      <c r="D12" s="40"/>
      <c r="E12" s="41"/>
      <c r="F12" s="41"/>
      <c r="G12" s="42"/>
      <c r="H12" s="43"/>
      <c r="I12" s="44"/>
      <c r="J12" s="45"/>
    </row>
    <row r="13" spans="1:10" s="36" customFormat="1" ht="26.25" customHeight="1">
      <c r="A13" s="29" t="s">
        <v>9</v>
      </c>
      <c r="B13" s="29"/>
      <c r="C13" s="29"/>
      <c r="D13" s="30"/>
      <c r="E13" s="31">
        <f>SUM(E15:E19)</f>
        <v>1729000</v>
      </c>
      <c r="F13" s="31">
        <f>SUM(F15:F19)</f>
        <v>79470683</v>
      </c>
      <c r="G13" s="32">
        <f>SUM(G15:G19)</f>
        <v>0</v>
      </c>
      <c r="H13" s="33">
        <f>SUM(H15:H19)</f>
        <v>79470683</v>
      </c>
      <c r="I13" s="34">
        <f>H13-E13</f>
        <v>77741683</v>
      </c>
      <c r="J13" s="35">
        <f>ABS(IF(E13&gt;0,((I13/E13)*100),0))</f>
        <v>4496.34</v>
      </c>
    </row>
    <row r="14" spans="1:10" s="46" customFormat="1" ht="7.5" customHeight="1">
      <c r="A14" s="37"/>
      <c r="B14" s="38"/>
      <c r="C14" s="53"/>
      <c r="D14" s="40"/>
      <c r="E14" s="41"/>
      <c r="F14" s="41"/>
      <c r="G14" s="42"/>
      <c r="H14" s="43"/>
      <c r="I14" s="44"/>
      <c r="J14" s="45"/>
    </row>
    <row r="15" spans="1:10" s="46" customFormat="1" ht="26.25" customHeight="1">
      <c r="A15" s="37"/>
      <c r="B15" s="47" t="s">
        <v>10</v>
      </c>
      <c r="C15" s="47"/>
      <c r="D15" s="40"/>
      <c r="E15" s="48">
        <v>1729000</v>
      </c>
      <c r="F15" s="51">
        <v>79470683</v>
      </c>
      <c r="G15" s="49"/>
      <c r="H15" s="43">
        <f>F15+G15</f>
        <v>79470683</v>
      </c>
      <c r="I15" s="44">
        <f>H15-E15</f>
        <v>77741683</v>
      </c>
      <c r="J15" s="50">
        <f>ABS(IF(E15&gt;0,((I15/E15)*100),0))</f>
        <v>4496.34</v>
      </c>
    </row>
    <row r="16" spans="1:10" s="46" customFormat="1" ht="26.25" customHeight="1">
      <c r="A16" s="37"/>
      <c r="B16" s="47" t="s">
        <v>11</v>
      </c>
      <c r="C16" s="47"/>
      <c r="D16" s="40"/>
      <c r="E16" s="48"/>
      <c r="F16" s="48"/>
      <c r="G16" s="49"/>
      <c r="H16" s="43">
        <f>F16+G16</f>
        <v>0</v>
      </c>
      <c r="I16" s="44">
        <f>H16-E16</f>
        <v>0</v>
      </c>
      <c r="J16" s="50">
        <f>ABS(IF(E16&gt;0,((I16/E16)*100),0))</f>
        <v>0</v>
      </c>
    </row>
    <row r="17" spans="1:10" s="46" customFormat="1" ht="26.25" customHeight="1">
      <c r="A17" s="37"/>
      <c r="B17" s="47" t="s">
        <v>12</v>
      </c>
      <c r="C17" s="47"/>
      <c r="D17" s="40"/>
      <c r="E17" s="48"/>
      <c r="F17" s="48"/>
      <c r="G17" s="49"/>
      <c r="H17" s="43">
        <f>F17+G17</f>
        <v>0</v>
      </c>
      <c r="I17" s="44">
        <f>H17-E17</f>
        <v>0</v>
      </c>
      <c r="J17" s="50">
        <f>ABS(IF(E17&gt;0,((I17/E17)*100),0))</f>
        <v>0</v>
      </c>
    </row>
    <row r="18" spans="1:10" s="46" customFormat="1" ht="26.25" customHeight="1">
      <c r="A18" s="37"/>
      <c r="B18" s="47" t="s">
        <v>13</v>
      </c>
      <c r="C18" s="47"/>
      <c r="D18" s="40"/>
      <c r="E18" s="48"/>
      <c r="F18" s="48"/>
      <c r="G18" s="49"/>
      <c r="H18" s="43">
        <f>F18+G18</f>
        <v>0</v>
      </c>
      <c r="I18" s="44">
        <f>H18-E18</f>
        <v>0</v>
      </c>
      <c r="J18" s="50">
        <f>ABS(IF(E18&gt;0,((I18/E18)*100),0))</f>
        <v>0</v>
      </c>
    </row>
    <row r="19" spans="1:10" s="46" customFormat="1" ht="26.25" customHeight="1">
      <c r="A19" s="37"/>
      <c r="B19" s="47" t="s">
        <v>14</v>
      </c>
      <c r="C19" s="47"/>
      <c r="D19" s="40"/>
      <c r="E19" s="48"/>
      <c r="F19" s="48"/>
      <c r="G19" s="49"/>
      <c r="H19" s="43">
        <f>F19+G19</f>
        <v>0</v>
      </c>
      <c r="I19" s="44">
        <f>H19-E19</f>
        <v>0</v>
      </c>
      <c r="J19" s="50">
        <f>ABS(IF(E19&gt;0,((I19/E19)*100),0))</f>
        <v>0</v>
      </c>
    </row>
    <row r="20" spans="1:10" s="46" customFormat="1" ht="18" customHeight="1">
      <c r="A20" s="37"/>
      <c r="B20" s="38"/>
      <c r="C20" s="53"/>
      <c r="D20" s="40"/>
      <c r="E20" s="41"/>
      <c r="F20" s="41"/>
      <c r="G20" s="42"/>
      <c r="H20" s="43"/>
      <c r="I20" s="44"/>
      <c r="J20" s="45"/>
    </row>
    <row r="21" spans="1:10" s="36" customFormat="1" ht="26.25" customHeight="1">
      <c r="A21" s="29" t="s">
        <v>15</v>
      </c>
      <c r="B21" s="29"/>
      <c r="C21" s="29"/>
      <c r="D21" s="30"/>
      <c r="E21" s="31">
        <f>E7-E13</f>
        <v>375387000</v>
      </c>
      <c r="F21" s="31">
        <f>F7-F13</f>
        <v>302460529</v>
      </c>
      <c r="G21" s="32">
        <f>G7-G13</f>
        <v>0</v>
      </c>
      <c r="H21" s="33">
        <f>H7-H13</f>
        <v>302460529</v>
      </c>
      <c r="I21" s="34">
        <f>H21-E21</f>
        <v>-72926471</v>
      </c>
      <c r="J21" s="35">
        <f>ABS(IF(E21&gt;0,((I21/E21)*100),0))</f>
        <v>19.43</v>
      </c>
    </row>
    <row r="22" spans="1:10" s="46" customFormat="1" ht="25.5" customHeight="1">
      <c r="A22" s="37"/>
      <c r="B22" s="54"/>
      <c r="C22" s="55"/>
      <c r="D22" s="56"/>
      <c r="E22" s="41"/>
      <c r="F22" s="41"/>
      <c r="G22" s="42"/>
      <c r="H22" s="43"/>
      <c r="I22" s="44"/>
      <c r="J22" s="45"/>
    </row>
    <row r="23" spans="1:10" s="36" customFormat="1" ht="26.25" customHeight="1">
      <c r="A23" s="29" t="s">
        <v>16</v>
      </c>
      <c r="B23" s="29"/>
      <c r="C23" s="29"/>
      <c r="D23" s="30"/>
      <c r="E23" s="31">
        <f>SUM(E25:E26)</f>
        <v>195934000</v>
      </c>
      <c r="F23" s="31">
        <f>SUM(F25:F26)</f>
        <v>1128871094</v>
      </c>
      <c r="G23" s="32">
        <f>SUM(G25:G26)</f>
        <v>0</v>
      </c>
      <c r="H23" s="33">
        <f>SUM(H25:H26)</f>
        <v>1128871094</v>
      </c>
      <c r="I23" s="34">
        <f>H23-E23</f>
        <v>932937094</v>
      </c>
      <c r="J23" s="35">
        <f>ABS(IF(E23&gt;0,((I23/E23)*100),0))</f>
        <v>476.15</v>
      </c>
    </row>
    <row r="24" spans="1:10" s="46" customFormat="1" ht="7.5" customHeight="1">
      <c r="A24" s="37"/>
      <c r="B24" s="38"/>
      <c r="C24" s="53"/>
      <c r="D24" s="40"/>
      <c r="E24" s="41"/>
      <c r="F24" s="41"/>
      <c r="G24" s="42"/>
      <c r="H24" s="43"/>
      <c r="I24" s="44"/>
      <c r="J24" s="45"/>
    </row>
    <row r="25" spans="1:10" s="46" customFormat="1" ht="26.25" customHeight="1">
      <c r="A25" s="37"/>
      <c r="B25" s="47" t="s">
        <v>17</v>
      </c>
      <c r="C25" s="47"/>
      <c r="D25" s="40"/>
      <c r="E25" s="48"/>
      <c r="F25" s="48">
        <v>517630439</v>
      </c>
      <c r="G25" s="49"/>
      <c r="H25" s="43">
        <f>F25+G25</f>
        <v>517630439</v>
      </c>
      <c r="I25" s="44">
        <f>H25-E25</f>
        <v>517630439</v>
      </c>
      <c r="J25" s="50">
        <f>ABS(IF(E25&gt;0,((I25/E25)*100),0))</f>
        <v>0</v>
      </c>
    </row>
    <row r="26" spans="1:10" s="46" customFormat="1" ht="23.25" customHeight="1">
      <c r="A26" s="37"/>
      <c r="B26" s="47" t="s">
        <v>18</v>
      </c>
      <c r="C26" s="47"/>
      <c r="D26" s="40"/>
      <c r="E26" s="48">
        <v>195934000</v>
      </c>
      <c r="F26" s="48">
        <v>611240655</v>
      </c>
      <c r="G26" s="49"/>
      <c r="H26" s="43">
        <f>F26+G26</f>
        <v>611240655</v>
      </c>
      <c r="I26" s="44">
        <f>H26-E26</f>
        <v>415306655</v>
      </c>
      <c r="J26" s="50">
        <f>ABS(IF(E26&gt;0,((I26/E26)*100),0))</f>
        <v>211.96</v>
      </c>
    </row>
    <row r="27" spans="1:10" s="46" customFormat="1" ht="26.25" customHeight="1">
      <c r="A27" s="37"/>
      <c r="B27" s="57" t="s">
        <v>19</v>
      </c>
      <c r="C27" s="57"/>
      <c r="D27" s="40"/>
      <c r="E27" s="41"/>
      <c r="F27" s="41"/>
      <c r="G27" s="42"/>
      <c r="H27" s="43"/>
      <c r="I27" s="44"/>
      <c r="J27" s="45"/>
    </row>
    <row r="28" spans="1:10" s="46" customFormat="1" ht="7.5" customHeight="1">
      <c r="A28" s="37"/>
      <c r="B28" s="38"/>
      <c r="D28" s="40"/>
      <c r="E28" s="41"/>
      <c r="F28" s="41"/>
      <c r="G28" s="42"/>
      <c r="H28" s="43"/>
      <c r="I28" s="44"/>
      <c r="J28" s="45"/>
    </row>
    <row r="29" spans="1:10" s="36" customFormat="1" ht="26.25" customHeight="1">
      <c r="A29" s="29" t="s">
        <v>20</v>
      </c>
      <c r="B29" s="29"/>
      <c r="C29" s="29"/>
      <c r="D29" s="30"/>
      <c r="E29" s="31">
        <f>SUM(E31:E34)</f>
        <v>1729000</v>
      </c>
      <c r="F29" s="31">
        <f>SUM(F31:F34)</f>
        <v>79470683</v>
      </c>
      <c r="G29" s="32">
        <f>SUM(G31:G34)</f>
        <v>0</v>
      </c>
      <c r="H29" s="33">
        <f>SUM(H31:H34)</f>
        <v>79470683</v>
      </c>
      <c r="I29" s="34">
        <f>H29-E29</f>
        <v>77741683</v>
      </c>
      <c r="J29" s="35">
        <f>ABS(IF(E29&gt;0,((I29/E29)*100),0))</f>
        <v>4496.34</v>
      </c>
    </row>
    <row r="30" spans="1:10" s="46" customFormat="1" ht="7.5" customHeight="1">
      <c r="A30" s="37"/>
      <c r="B30" s="38"/>
      <c r="C30" s="53"/>
      <c r="D30" s="40"/>
      <c r="E30" s="41"/>
      <c r="F30" s="41"/>
      <c r="G30" s="42"/>
      <c r="H30" s="43"/>
      <c r="I30" s="44"/>
      <c r="J30" s="45"/>
    </row>
    <row r="31" spans="1:10" s="46" customFormat="1" ht="26.25" customHeight="1">
      <c r="A31" s="37"/>
      <c r="B31" s="47" t="s">
        <v>21</v>
      </c>
      <c r="C31" s="47"/>
      <c r="D31" s="40"/>
      <c r="E31" s="48">
        <v>1729000</v>
      </c>
      <c r="F31" s="48">
        <v>79470683</v>
      </c>
      <c r="G31" s="49"/>
      <c r="H31" s="43">
        <f>F31+G31</f>
        <v>79470683</v>
      </c>
      <c r="I31" s="44">
        <f>H31-E31</f>
        <v>77741683</v>
      </c>
      <c r="J31" s="50">
        <f>ABS(IF(E31&gt;0,((I31/E31)*100),0))</f>
        <v>4496.34</v>
      </c>
    </row>
    <row r="32" spans="1:10" s="46" customFormat="1" ht="26.25" customHeight="1">
      <c r="A32" s="37"/>
      <c r="B32" s="47" t="s">
        <v>31</v>
      </c>
      <c r="C32" s="47"/>
      <c r="D32" s="40"/>
      <c r="E32" s="48"/>
      <c r="F32" s="48"/>
      <c r="G32" s="49"/>
      <c r="H32" s="43">
        <f>F32+G32</f>
        <v>0</v>
      </c>
      <c r="I32" s="44">
        <f>H32-E32</f>
        <v>0</v>
      </c>
      <c r="J32" s="50">
        <f>ABS(IF(E32&gt;0,((I32/E32)*100),0))</f>
        <v>0</v>
      </c>
    </row>
    <row r="33" spans="1:10" s="46" customFormat="1" ht="26.25" customHeight="1">
      <c r="A33" s="37"/>
      <c r="B33" s="47" t="s">
        <v>22</v>
      </c>
      <c r="C33" s="47"/>
      <c r="D33" s="40"/>
      <c r="E33" s="48"/>
      <c r="F33" s="48"/>
      <c r="G33" s="49"/>
      <c r="H33" s="43">
        <f>F33+G33</f>
        <v>0</v>
      </c>
      <c r="I33" s="44">
        <f>H33-E33</f>
        <v>0</v>
      </c>
      <c r="J33" s="50">
        <f>ABS(IF(E33&gt;0,((I33/E33)*100),0))</f>
        <v>0</v>
      </c>
    </row>
    <row r="34" spans="1:10" s="46" customFormat="1" ht="26.25" customHeight="1">
      <c r="A34" s="37"/>
      <c r="B34" s="47" t="s">
        <v>23</v>
      </c>
      <c r="C34" s="47"/>
      <c r="D34" s="40"/>
      <c r="E34" s="48"/>
      <c r="F34" s="48"/>
      <c r="G34" s="49"/>
      <c r="H34" s="43">
        <f>F34+G34</f>
        <v>0</v>
      </c>
      <c r="I34" s="44">
        <f>H34-E34</f>
        <v>0</v>
      </c>
      <c r="J34" s="50">
        <f>ABS(IF(E34&gt;0,((I34/E34)*100),0))</f>
        <v>0</v>
      </c>
    </row>
    <row r="35" spans="1:10" s="46" customFormat="1" ht="9.75" customHeight="1">
      <c r="A35" s="37"/>
      <c r="B35" s="58"/>
      <c r="C35" s="58"/>
      <c r="D35" s="40"/>
      <c r="E35" s="41"/>
      <c r="F35" s="41"/>
      <c r="G35" s="42"/>
      <c r="H35" s="43"/>
      <c r="I35" s="44"/>
      <c r="J35" s="45"/>
    </row>
    <row r="36" spans="1:10" s="46" customFormat="1" ht="9.75" customHeight="1">
      <c r="A36" s="37"/>
      <c r="B36" s="58"/>
      <c r="C36" s="58"/>
      <c r="D36" s="40"/>
      <c r="E36" s="41"/>
      <c r="F36" s="41"/>
      <c r="G36" s="42"/>
      <c r="H36" s="43"/>
      <c r="I36" s="44"/>
      <c r="J36" s="45"/>
    </row>
    <row r="37" spans="1:10" s="36" customFormat="1" ht="26.25" customHeight="1">
      <c r="A37" s="59" t="s">
        <v>24</v>
      </c>
      <c r="B37" s="60"/>
      <c r="C37" s="60"/>
      <c r="D37" s="30"/>
      <c r="E37" s="31">
        <f>E23-E29</f>
        <v>194205000</v>
      </c>
      <c r="F37" s="31">
        <f>F23-F29</f>
        <v>1049400411</v>
      </c>
      <c r="G37" s="32">
        <f>G23-G29</f>
        <v>0</v>
      </c>
      <c r="H37" s="31">
        <f>H23-H29</f>
        <v>1049400411</v>
      </c>
      <c r="I37" s="34">
        <f>H37-E37</f>
        <v>855195411</v>
      </c>
      <c r="J37" s="35">
        <f>ABS(IF(E37&gt;0,((I37/E37)*100),0))</f>
        <v>440.36</v>
      </c>
    </row>
    <row r="38" spans="1:10" s="46" customFormat="1" ht="4.5" customHeight="1" thickBot="1">
      <c r="A38" s="61"/>
      <c r="B38" s="62"/>
      <c r="C38" s="63"/>
      <c r="D38" s="64"/>
      <c r="E38" s="65"/>
      <c r="F38" s="65"/>
      <c r="G38" s="66"/>
      <c r="H38" s="67"/>
      <c r="I38" s="68"/>
      <c r="J38" s="69"/>
    </row>
    <row r="39" spans="1:4" s="46" customFormat="1" ht="16.5">
      <c r="A39" s="37"/>
      <c r="B39" s="70"/>
      <c r="C39" s="71"/>
      <c r="D39" s="72"/>
    </row>
    <row r="40" spans="1:4" s="77" customFormat="1" ht="16.5">
      <c r="A40" s="73"/>
      <c r="B40" s="74"/>
      <c r="C40" s="75"/>
      <c r="D40" s="76"/>
    </row>
    <row r="41" spans="1:4" s="77" customFormat="1" ht="15.75">
      <c r="A41" s="78"/>
      <c r="B41" s="74"/>
      <c r="C41" s="79"/>
      <c r="D41" s="80"/>
    </row>
    <row r="42" spans="1:4" s="77" customFormat="1" ht="15.75">
      <c r="A42" s="78"/>
      <c r="B42" s="74"/>
      <c r="C42" s="79"/>
      <c r="D42" s="80"/>
    </row>
    <row r="43" spans="1:4" s="77" customFormat="1" ht="15.75">
      <c r="A43" s="78"/>
      <c r="B43" s="74"/>
      <c r="C43" s="79"/>
      <c r="D43" s="80"/>
    </row>
    <row r="44" spans="1:4" s="77" customFormat="1" ht="15.75">
      <c r="A44" s="78"/>
      <c r="B44" s="74"/>
      <c r="C44" s="79"/>
      <c r="D44" s="80"/>
    </row>
    <row r="45" spans="1:4" s="77" customFormat="1" ht="15.75">
      <c r="A45" s="78"/>
      <c r="B45" s="74"/>
      <c r="C45" s="79"/>
      <c r="D45" s="80"/>
    </row>
  </sheetData>
  <mergeCells count="25">
    <mergeCell ref="B26:C26"/>
    <mergeCell ref="B27:C27"/>
    <mergeCell ref="A29:C29"/>
    <mergeCell ref="B34:C34"/>
    <mergeCell ref="B31:C31"/>
    <mergeCell ref="B32:C32"/>
    <mergeCell ref="B33:C33"/>
    <mergeCell ref="A21:C21"/>
    <mergeCell ref="A23:C23"/>
    <mergeCell ref="B18:C18"/>
    <mergeCell ref="B25:C25"/>
    <mergeCell ref="B15:C15"/>
    <mergeCell ref="B16:C16"/>
    <mergeCell ref="B17:C17"/>
    <mergeCell ref="B19:C19"/>
    <mergeCell ref="A37:C37"/>
    <mergeCell ref="A7:C7"/>
    <mergeCell ref="A2:J2"/>
    <mergeCell ref="A3:J3"/>
    <mergeCell ref="A5:C5"/>
    <mergeCell ref="B9:C9"/>
    <mergeCell ref="B10:C10"/>
    <mergeCell ref="B11:C11"/>
    <mergeCell ref="B12:C12"/>
    <mergeCell ref="A13:C1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6"/>
  <dimension ref="A1:I51"/>
  <sheetViews>
    <sheetView view="pageBreakPreview" zoomScaleSheetLayoutView="100" workbookViewId="0" topLeftCell="A1">
      <selection activeCell="A3" sqref="A3:J3"/>
    </sheetView>
  </sheetViews>
  <sheetFormatPr defaultColWidth="9.00390625" defaultRowHeight="15.75"/>
  <cols>
    <col min="1" max="1" width="1.25" style="81" customWidth="1"/>
    <col min="2" max="2" width="1.625" style="82" customWidth="1"/>
    <col min="3" max="3" width="28.875" style="379" customWidth="1"/>
    <col min="4" max="4" width="0.6171875" style="84" customWidth="1"/>
    <col min="5" max="7" width="16.875" style="85" customWidth="1"/>
    <col min="8" max="8" width="10.75390625" style="85" customWidth="1"/>
    <col min="9" max="16384" width="8.75390625" style="85" customWidth="1"/>
  </cols>
  <sheetData>
    <row r="1" spans="1:8" s="46" customFormat="1" ht="18" customHeight="1">
      <c r="A1" s="1"/>
      <c r="B1" s="2"/>
      <c r="C1" s="323"/>
      <c r="D1" s="2"/>
      <c r="E1" s="2"/>
      <c r="F1" s="2"/>
      <c r="G1" s="2"/>
      <c r="H1" s="2"/>
    </row>
    <row r="2" spans="1:8" s="46" customFormat="1" ht="36" customHeight="1">
      <c r="A2" s="4" t="s">
        <v>180</v>
      </c>
      <c r="B2" s="4"/>
      <c r="C2" s="4"/>
      <c r="D2" s="4"/>
      <c r="E2" s="4"/>
      <c r="F2" s="4"/>
      <c r="G2" s="4"/>
      <c r="H2" s="4"/>
    </row>
    <row r="3" spans="1:8" s="325" customFormat="1" ht="18" customHeight="1">
      <c r="A3" s="324"/>
      <c r="B3" s="324"/>
      <c r="C3" s="324"/>
      <c r="D3" s="324"/>
      <c r="E3" s="324"/>
      <c r="F3" s="324"/>
      <c r="G3" s="324"/>
      <c r="H3" s="324"/>
    </row>
    <row r="4" spans="1:8" s="46" customFormat="1" ht="32.25" customHeight="1" thickBot="1">
      <c r="A4" s="9" t="s">
        <v>181</v>
      </c>
      <c r="B4" s="10"/>
      <c r="C4" s="10"/>
      <c r="D4" s="10"/>
      <c r="E4" s="10"/>
      <c r="F4" s="10"/>
      <c r="G4" s="10"/>
      <c r="H4" s="11" t="s">
        <v>0</v>
      </c>
    </row>
    <row r="5" spans="1:8" s="46" customFormat="1" ht="24.75" customHeight="1">
      <c r="A5" s="112" t="s">
        <v>182</v>
      </c>
      <c r="B5" s="112"/>
      <c r="C5" s="112"/>
      <c r="D5" s="326"/>
      <c r="E5" s="327" t="s">
        <v>157</v>
      </c>
      <c r="F5" s="327" t="s">
        <v>158</v>
      </c>
      <c r="G5" s="328" t="s">
        <v>159</v>
      </c>
      <c r="H5" s="117"/>
    </row>
    <row r="6" spans="1:8" s="46" customFormat="1" ht="21.75" customHeight="1">
      <c r="A6" s="122"/>
      <c r="B6" s="122"/>
      <c r="C6" s="122"/>
      <c r="D6" s="329"/>
      <c r="E6" s="330"/>
      <c r="F6" s="330"/>
      <c r="G6" s="331" t="s">
        <v>160</v>
      </c>
      <c r="H6" s="126" t="s">
        <v>4</v>
      </c>
    </row>
    <row r="7" spans="1:8" s="46" customFormat="1" ht="17.25" customHeight="1">
      <c r="A7" s="332" t="s">
        <v>183</v>
      </c>
      <c r="B7" s="333"/>
      <c r="C7" s="333"/>
      <c r="D7" s="334"/>
      <c r="E7" s="145"/>
      <c r="F7" s="145"/>
      <c r="G7" s="335"/>
      <c r="H7" s="336"/>
    </row>
    <row r="8" spans="1:8" s="46" customFormat="1" ht="3" customHeight="1">
      <c r="A8" s="8"/>
      <c r="B8" s="337"/>
      <c r="C8" s="338"/>
      <c r="D8" s="339"/>
      <c r="E8" s="170"/>
      <c r="F8" s="170"/>
      <c r="G8" s="340"/>
      <c r="H8" s="224"/>
    </row>
    <row r="9" spans="1:8" s="46" customFormat="1" ht="18.75" customHeight="1">
      <c r="A9" s="8"/>
      <c r="B9" s="341" t="s">
        <v>161</v>
      </c>
      <c r="C9" s="342"/>
      <c r="D9" s="343"/>
      <c r="E9" s="169">
        <v>14575000</v>
      </c>
      <c r="F9" s="169">
        <v>-517630439</v>
      </c>
      <c r="G9" s="171">
        <f>F9-E9</f>
        <v>-532205439</v>
      </c>
      <c r="H9" s="172">
        <f>ABS(IF(E9=0,0,((G9/E9)*100)))</f>
        <v>3651.5</v>
      </c>
    </row>
    <row r="10" spans="1:8" s="46" customFormat="1" ht="18.75" customHeight="1">
      <c r="A10" s="8"/>
      <c r="B10" s="341" t="s">
        <v>162</v>
      </c>
      <c r="C10" s="342"/>
      <c r="D10" s="339"/>
      <c r="E10" s="169">
        <v>45232000</v>
      </c>
      <c r="F10" s="344">
        <v>673436793</v>
      </c>
      <c r="G10" s="171">
        <f>F10-E10</f>
        <v>628204793</v>
      </c>
      <c r="H10" s="172">
        <f>ABS(IF(E10=0,0,((G10/E10)*100)))</f>
        <v>1388.85</v>
      </c>
    </row>
    <row r="11" spans="1:8" s="46" customFormat="1" ht="3" customHeight="1">
      <c r="A11" s="8"/>
      <c r="B11" s="345"/>
      <c r="C11" s="346"/>
      <c r="D11" s="339"/>
      <c r="E11" s="170"/>
      <c r="F11" s="170"/>
      <c r="G11" s="171"/>
      <c r="H11" s="224"/>
    </row>
    <row r="12" spans="1:8" s="46" customFormat="1" ht="19.5" customHeight="1">
      <c r="A12" s="347" t="s">
        <v>184</v>
      </c>
      <c r="B12" s="348"/>
      <c r="C12" s="348"/>
      <c r="D12" s="339"/>
      <c r="E12" s="145">
        <f>SUM(E9:E10)</f>
        <v>59807000</v>
      </c>
      <c r="F12" s="145">
        <f>SUM(F9:F10)</f>
        <v>155806354</v>
      </c>
      <c r="G12" s="146">
        <f>F12-E12</f>
        <v>95999354</v>
      </c>
      <c r="H12" s="147">
        <f>ABS(IF(E12=0,0,((G12/E12)*100)))</f>
        <v>160.52</v>
      </c>
    </row>
    <row r="13" spans="1:8" s="46" customFormat="1" ht="3" customHeight="1">
      <c r="A13" s="8"/>
      <c r="B13" s="345"/>
      <c r="C13" s="346"/>
      <c r="D13" s="343"/>
      <c r="E13" s="145"/>
      <c r="F13" s="145"/>
      <c r="G13" s="146"/>
      <c r="H13" s="336"/>
    </row>
    <row r="14" spans="1:8" s="46" customFormat="1" ht="17.25" customHeight="1">
      <c r="A14" s="347" t="s">
        <v>185</v>
      </c>
      <c r="B14" s="349" t="s">
        <v>186</v>
      </c>
      <c r="C14" s="348"/>
      <c r="D14" s="339"/>
      <c r="E14" s="170"/>
      <c r="F14" s="170"/>
      <c r="G14" s="171"/>
      <c r="H14" s="224"/>
    </row>
    <row r="15" spans="1:8" s="46" customFormat="1" ht="3" customHeight="1">
      <c r="A15" s="350"/>
      <c r="B15" s="351"/>
      <c r="C15" s="352"/>
      <c r="D15" s="339"/>
      <c r="E15" s="170"/>
      <c r="F15" s="170"/>
      <c r="G15" s="171"/>
      <c r="H15" s="224"/>
    </row>
    <row r="16" spans="1:8" s="46" customFormat="1" ht="18.75" customHeight="1">
      <c r="A16" s="350"/>
      <c r="B16" s="353" t="s">
        <v>187</v>
      </c>
      <c r="C16" s="354"/>
      <c r="D16" s="343"/>
      <c r="E16" s="169"/>
      <c r="F16" s="169"/>
      <c r="G16" s="171">
        <f aca="true" t="shared" si="0" ref="G16:G25">F16-E16</f>
        <v>0</v>
      </c>
      <c r="H16" s="172">
        <f aca="true" t="shared" si="1" ref="H16:H25">ABS(IF(E16=0,0,((G16/E16)*100)))</f>
        <v>0</v>
      </c>
    </row>
    <row r="17" spans="1:8" s="46" customFormat="1" ht="31.5" customHeight="1">
      <c r="A17" s="350"/>
      <c r="B17" s="353" t="s">
        <v>188</v>
      </c>
      <c r="C17" s="354"/>
      <c r="D17" s="339"/>
      <c r="E17" s="169"/>
      <c r="F17" s="169"/>
      <c r="G17" s="171">
        <f t="shared" si="0"/>
        <v>0</v>
      </c>
      <c r="H17" s="172">
        <f t="shared" si="1"/>
        <v>0</v>
      </c>
    </row>
    <row r="18" spans="1:8" s="46" customFormat="1" ht="18.75" customHeight="1">
      <c r="A18" s="350"/>
      <c r="B18" s="353" t="s">
        <v>163</v>
      </c>
      <c r="C18" s="354"/>
      <c r="D18" s="339"/>
      <c r="E18" s="169"/>
      <c r="F18" s="169"/>
      <c r="G18" s="171">
        <f t="shared" si="0"/>
        <v>0</v>
      </c>
      <c r="H18" s="172">
        <f t="shared" si="1"/>
        <v>0</v>
      </c>
    </row>
    <row r="19" spans="1:8" s="46" customFormat="1" ht="18.75" customHeight="1">
      <c r="A19" s="350"/>
      <c r="B19" s="353" t="s">
        <v>164</v>
      </c>
      <c r="C19" s="354"/>
      <c r="D19" s="355"/>
      <c r="E19" s="169"/>
      <c r="F19" s="344">
        <v>23096067</v>
      </c>
      <c r="G19" s="171">
        <f t="shared" si="0"/>
        <v>23096067</v>
      </c>
      <c r="H19" s="172">
        <f t="shared" si="1"/>
        <v>0</v>
      </c>
    </row>
    <row r="20" spans="1:8" s="46" customFormat="1" ht="18.75" customHeight="1">
      <c r="A20" s="350"/>
      <c r="B20" s="353" t="s">
        <v>165</v>
      </c>
      <c r="C20" s="354"/>
      <c r="D20" s="356"/>
      <c r="E20" s="169"/>
      <c r="F20" s="169"/>
      <c r="G20" s="171">
        <f t="shared" si="0"/>
        <v>0</v>
      </c>
      <c r="H20" s="172">
        <f t="shared" si="1"/>
        <v>0</v>
      </c>
    </row>
    <row r="21" spans="1:8" s="46" customFormat="1" ht="18.75" customHeight="1">
      <c r="A21" s="350"/>
      <c r="B21" s="353" t="s">
        <v>189</v>
      </c>
      <c r="C21" s="354"/>
      <c r="D21" s="356"/>
      <c r="E21" s="169"/>
      <c r="F21" s="169"/>
      <c r="G21" s="171">
        <f t="shared" si="0"/>
        <v>0</v>
      </c>
      <c r="H21" s="172">
        <f t="shared" si="1"/>
        <v>0</v>
      </c>
    </row>
    <row r="22" spans="1:8" s="46" customFormat="1" ht="32.25" customHeight="1">
      <c r="A22" s="8"/>
      <c r="B22" s="353" t="s">
        <v>190</v>
      </c>
      <c r="C22" s="357" t="s">
        <v>22</v>
      </c>
      <c r="D22" s="355"/>
      <c r="E22" s="169"/>
      <c r="F22" s="169"/>
      <c r="G22" s="171">
        <f t="shared" si="0"/>
        <v>0</v>
      </c>
      <c r="H22" s="172">
        <f t="shared" si="1"/>
        <v>0</v>
      </c>
    </row>
    <row r="23" spans="1:8" s="46" customFormat="1" ht="18.75" customHeight="1">
      <c r="A23" s="8"/>
      <c r="B23" s="353" t="s">
        <v>166</v>
      </c>
      <c r="C23" s="357"/>
      <c r="D23" s="339"/>
      <c r="E23" s="169">
        <v>-143648000</v>
      </c>
      <c r="F23" s="169">
        <v>-153369986</v>
      </c>
      <c r="G23" s="171">
        <f t="shared" si="0"/>
        <v>-9721986</v>
      </c>
      <c r="H23" s="172">
        <f t="shared" si="1"/>
        <v>6.77</v>
      </c>
    </row>
    <row r="24" spans="1:8" s="46" customFormat="1" ht="18.75" customHeight="1">
      <c r="A24" s="8"/>
      <c r="B24" s="353" t="s">
        <v>167</v>
      </c>
      <c r="C24" s="357" t="s">
        <v>23</v>
      </c>
      <c r="D24" s="339"/>
      <c r="E24" s="169">
        <v>-120000</v>
      </c>
      <c r="F24" s="344">
        <v>-45018575</v>
      </c>
      <c r="G24" s="171">
        <f t="shared" si="0"/>
        <v>-44898575</v>
      </c>
      <c r="H24" s="172">
        <f t="shared" si="1"/>
        <v>37415.48</v>
      </c>
    </row>
    <row r="25" spans="1:8" s="46" customFormat="1" ht="18.75" customHeight="1">
      <c r="A25" s="8"/>
      <c r="B25" s="353" t="s">
        <v>168</v>
      </c>
      <c r="C25" s="357" t="s">
        <v>23</v>
      </c>
      <c r="D25" s="339"/>
      <c r="E25" s="169"/>
      <c r="F25" s="169"/>
      <c r="G25" s="171">
        <f t="shared" si="0"/>
        <v>0</v>
      </c>
      <c r="H25" s="172">
        <f t="shared" si="1"/>
        <v>0</v>
      </c>
    </row>
    <row r="26" spans="1:8" s="46" customFormat="1" ht="3" customHeight="1">
      <c r="A26" s="8"/>
      <c r="B26" s="345"/>
      <c r="C26" s="358"/>
      <c r="D26" s="343"/>
      <c r="E26" s="145"/>
      <c r="F26" s="145"/>
      <c r="G26" s="146"/>
      <c r="H26" s="336"/>
    </row>
    <row r="27" spans="1:8" s="46" customFormat="1" ht="19.5" customHeight="1">
      <c r="A27" s="347" t="s">
        <v>191</v>
      </c>
      <c r="B27" s="348"/>
      <c r="C27" s="348"/>
      <c r="D27" s="339"/>
      <c r="E27" s="145">
        <f>SUM(E16:E25)</f>
        <v>-143768000</v>
      </c>
      <c r="F27" s="145">
        <f>SUM(F16:F25)</f>
        <v>-175292494</v>
      </c>
      <c r="G27" s="146">
        <f>F27-E27</f>
        <v>-31524494</v>
      </c>
      <c r="H27" s="147">
        <f>ABS(IF(E27=0,0,((G27/E27)*100)))</f>
        <v>21.93</v>
      </c>
    </row>
    <row r="28" spans="1:8" s="46" customFormat="1" ht="3" customHeight="1">
      <c r="A28" s="8"/>
      <c r="B28" s="345"/>
      <c r="C28" s="358"/>
      <c r="D28" s="339"/>
      <c r="E28" s="170"/>
      <c r="F28" s="170"/>
      <c r="G28" s="171"/>
      <c r="H28" s="224"/>
    </row>
    <row r="29" spans="1:8" s="46" customFormat="1" ht="17.25" customHeight="1">
      <c r="A29" s="347" t="s">
        <v>192</v>
      </c>
      <c r="B29" s="349" t="s">
        <v>193</v>
      </c>
      <c r="C29" s="348"/>
      <c r="D29" s="343"/>
      <c r="E29" s="145"/>
      <c r="F29" s="145"/>
      <c r="G29" s="146"/>
      <c r="H29" s="336"/>
    </row>
    <row r="30" spans="1:8" s="46" customFormat="1" ht="3" customHeight="1">
      <c r="A30" s="359"/>
      <c r="B30" s="351"/>
      <c r="C30" s="352"/>
      <c r="D30" s="339"/>
      <c r="E30" s="170"/>
      <c r="F30" s="170"/>
      <c r="G30" s="171"/>
      <c r="H30" s="224"/>
    </row>
    <row r="31" spans="1:8" s="46" customFormat="1" ht="32.25" customHeight="1">
      <c r="A31" s="8"/>
      <c r="B31" s="353" t="s">
        <v>194</v>
      </c>
      <c r="C31" s="360" t="s">
        <v>169</v>
      </c>
      <c r="D31" s="343"/>
      <c r="E31" s="169"/>
      <c r="F31" s="344">
        <v>186331635</v>
      </c>
      <c r="G31" s="171">
        <f aca="true" t="shared" si="2" ref="G31:G39">F31-E31</f>
        <v>186331635</v>
      </c>
      <c r="H31" s="172">
        <f aca="true" t="shared" si="3" ref="H31:H39">ABS(IF(E31=0,0,((G31/E31)*100)))</f>
        <v>0</v>
      </c>
    </row>
    <row r="32" spans="1:8" s="46" customFormat="1" ht="18.75" customHeight="1">
      <c r="A32" s="8"/>
      <c r="B32" s="341" t="s">
        <v>170</v>
      </c>
      <c r="C32" s="360"/>
      <c r="D32" s="343"/>
      <c r="E32" s="169"/>
      <c r="F32" s="169"/>
      <c r="G32" s="171">
        <f t="shared" si="2"/>
        <v>0</v>
      </c>
      <c r="H32" s="172">
        <f t="shared" si="3"/>
        <v>0</v>
      </c>
    </row>
    <row r="33" spans="1:8" s="46" customFormat="1" ht="18.75" customHeight="1">
      <c r="A33" s="8"/>
      <c r="B33" s="341" t="s">
        <v>171</v>
      </c>
      <c r="C33" s="360"/>
      <c r="D33" s="339"/>
      <c r="E33" s="169">
        <v>136965000</v>
      </c>
      <c r="F33" s="169">
        <v>136965000</v>
      </c>
      <c r="G33" s="171">
        <f t="shared" si="2"/>
        <v>0</v>
      </c>
      <c r="H33" s="172">
        <f t="shared" si="3"/>
        <v>0</v>
      </c>
    </row>
    <row r="34" spans="1:8" s="46" customFormat="1" ht="18.75" customHeight="1">
      <c r="A34" s="8"/>
      <c r="B34" s="341" t="s">
        <v>172</v>
      </c>
      <c r="C34" s="360"/>
      <c r="D34" s="339"/>
      <c r="E34" s="169"/>
      <c r="F34" s="169"/>
      <c r="G34" s="171">
        <f t="shared" si="2"/>
        <v>0</v>
      </c>
      <c r="H34" s="172">
        <f t="shared" si="3"/>
        <v>0</v>
      </c>
    </row>
    <row r="35" spans="1:8" s="46" customFormat="1" ht="32.25" customHeight="1">
      <c r="A35" s="8"/>
      <c r="B35" s="353" t="s">
        <v>195</v>
      </c>
      <c r="C35" s="360"/>
      <c r="D35" s="339"/>
      <c r="E35" s="169">
        <v>-2149000</v>
      </c>
      <c r="F35" s="344">
        <v>-161311214</v>
      </c>
      <c r="G35" s="171">
        <f t="shared" si="2"/>
        <v>-159162214</v>
      </c>
      <c r="H35" s="172">
        <f t="shared" si="3"/>
        <v>7406.34</v>
      </c>
    </row>
    <row r="36" spans="1:8" s="46" customFormat="1" ht="18.75" customHeight="1">
      <c r="A36" s="8"/>
      <c r="B36" s="341" t="s">
        <v>173</v>
      </c>
      <c r="C36" s="360"/>
      <c r="D36" s="339"/>
      <c r="E36" s="169"/>
      <c r="F36" s="169"/>
      <c r="G36" s="171">
        <f t="shared" si="2"/>
        <v>0</v>
      </c>
      <c r="H36" s="172">
        <f t="shared" si="3"/>
        <v>0</v>
      </c>
    </row>
    <row r="37" spans="1:8" s="46" customFormat="1" ht="18.75" customHeight="1">
      <c r="A37" s="8"/>
      <c r="B37" s="341" t="s">
        <v>174</v>
      </c>
      <c r="C37" s="360" t="s">
        <v>175</v>
      </c>
      <c r="D37" s="339"/>
      <c r="E37" s="169"/>
      <c r="F37" s="169"/>
      <c r="G37" s="171">
        <f t="shared" si="2"/>
        <v>0</v>
      </c>
      <c r="H37" s="172">
        <f t="shared" si="3"/>
        <v>0</v>
      </c>
    </row>
    <row r="38" spans="1:8" s="46" customFormat="1" ht="18.75" customHeight="1">
      <c r="A38" s="8"/>
      <c r="B38" s="341" t="s">
        <v>176</v>
      </c>
      <c r="C38" s="360" t="s">
        <v>177</v>
      </c>
      <c r="D38" s="339"/>
      <c r="E38" s="169"/>
      <c r="F38" s="169"/>
      <c r="G38" s="171">
        <f t="shared" si="2"/>
        <v>0</v>
      </c>
      <c r="H38" s="172">
        <f t="shared" si="3"/>
        <v>0</v>
      </c>
    </row>
    <row r="39" spans="1:8" s="46" customFormat="1" ht="18.75" customHeight="1">
      <c r="A39" s="8"/>
      <c r="B39" s="341" t="s">
        <v>178</v>
      </c>
      <c r="C39" s="360" t="s">
        <v>177</v>
      </c>
      <c r="D39" s="339"/>
      <c r="E39" s="169"/>
      <c r="F39" s="169"/>
      <c r="G39" s="171">
        <f t="shared" si="2"/>
        <v>0</v>
      </c>
      <c r="H39" s="172">
        <f t="shared" si="3"/>
        <v>0</v>
      </c>
    </row>
    <row r="40" spans="1:8" s="46" customFormat="1" ht="3" customHeight="1">
      <c r="A40" s="8"/>
      <c r="B40" s="345"/>
      <c r="C40" s="358"/>
      <c r="D40" s="343"/>
      <c r="E40" s="145"/>
      <c r="F40" s="145"/>
      <c r="G40" s="146"/>
      <c r="H40" s="336"/>
    </row>
    <row r="41" spans="1:8" s="46" customFormat="1" ht="19.5" customHeight="1">
      <c r="A41" s="347" t="s">
        <v>196</v>
      </c>
      <c r="B41" s="348"/>
      <c r="C41" s="348"/>
      <c r="D41" s="339"/>
      <c r="E41" s="145">
        <f>SUM(E31:E39)</f>
        <v>134816000</v>
      </c>
      <c r="F41" s="145">
        <f>SUM(F31:F39)</f>
        <v>161985421</v>
      </c>
      <c r="G41" s="146">
        <f>F41-E41</f>
        <v>27169421</v>
      </c>
      <c r="H41" s="147">
        <f>ABS(IF(E41=0,0,((G41/E41)*100)))</f>
        <v>20.15</v>
      </c>
    </row>
    <row r="42" spans="1:8" s="46" customFormat="1" ht="3" customHeight="1">
      <c r="A42" s="359"/>
      <c r="B42" s="352"/>
      <c r="C42" s="352"/>
      <c r="D42" s="343"/>
      <c r="E42" s="145"/>
      <c r="F42" s="145"/>
      <c r="G42" s="146"/>
      <c r="H42" s="336"/>
    </row>
    <row r="43" spans="1:8" s="46" customFormat="1" ht="18.75" customHeight="1">
      <c r="A43" s="361" t="s">
        <v>197</v>
      </c>
      <c r="B43" s="361"/>
      <c r="C43" s="361"/>
      <c r="D43" s="339"/>
      <c r="E43" s="362"/>
      <c r="F43" s="362"/>
      <c r="G43" s="146">
        <f>F43-E43</f>
        <v>0</v>
      </c>
      <c r="H43" s="147">
        <f>ABS(IF(E43=0,0,((G43/E43)*100)))</f>
        <v>0</v>
      </c>
    </row>
    <row r="44" spans="1:8" s="46" customFormat="1" ht="3" customHeight="1">
      <c r="A44" s="363"/>
      <c r="B44" s="364"/>
      <c r="C44" s="365"/>
      <c r="D44" s="339"/>
      <c r="E44" s="145"/>
      <c r="F44" s="145"/>
      <c r="G44" s="146"/>
      <c r="H44" s="336"/>
    </row>
    <row r="45" spans="1:8" s="46" customFormat="1" ht="18.75" customHeight="1">
      <c r="A45" s="361" t="s">
        <v>179</v>
      </c>
      <c r="B45" s="361"/>
      <c r="C45" s="361"/>
      <c r="D45" s="339"/>
      <c r="E45" s="145">
        <f>E12+E27+E41+E43</f>
        <v>50855000</v>
      </c>
      <c r="F45" s="145">
        <f>F12+F27+F41+F43</f>
        <v>142499281</v>
      </c>
      <c r="G45" s="146">
        <f>F45-E45</f>
        <v>91644281</v>
      </c>
      <c r="H45" s="147">
        <f>ABS(IF(E45=0,0,((G45/E45)*100)))</f>
        <v>180.21</v>
      </c>
    </row>
    <row r="46" spans="1:8" s="46" customFormat="1" ht="3" customHeight="1">
      <c r="A46" s="8"/>
      <c r="B46" s="366"/>
      <c r="C46" s="367"/>
      <c r="D46" s="339"/>
      <c r="E46" s="170"/>
      <c r="F46" s="170"/>
      <c r="G46" s="171"/>
      <c r="H46" s="224"/>
    </row>
    <row r="47" spans="1:8" s="46" customFormat="1" ht="18.75" customHeight="1">
      <c r="A47" s="361" t="s">
        <v>198</v>
      </c>
      <c r="B47" s="361"/>
      <c r="C47" s="361"/>
      <c r="D47" s="339"/>
      <c r="E47" s="362">
        <v>583500000</v>
      </c>
      <c r="F47" s="362">
        <v>870836476</v>
      </c>
      <c r="G47" s="146">
        <f>F47-E47</f>
        <v>287336476</v>
      </c>
      <c r="H47" s="147">
        <f>ABS(IF(E47=0,0,((G47/E47)*100)))</f>
        <v>49.24</v>
      </c>
    </row>
    <row r="48" spans="1:8" s="46" customFormat="1" ht="3" customHeight="1">
      <c r="A48" s="8"/>
      <c r="B48" s="366"/>
      <c r="C48" s="367"/>
      <c r="D48" s="339"/>
      <c r="E48" s="170"/>
      <c r="F48" s="170"/>
      <c r="G48" s="171"/>
      <c r="H48" s="224"/>
    </row>
    <row r="49" spans="1:8" s="46" customFormat="1" ht="18.75" customHeight="1">
      <c r="A49" s="361" t="s">
        <v>199</v>
      </c>
      <c r="B49" s="361"/>
      <c r="C49" s="361"/>
      <c r="D49" s="343"/>
      <c r="E49" s="145">
        <f>E45+E47</f>
        <v>634355000</v>
      </c>
      <c r="F49" s="145">
        <f>F45+F47</f>
        <v>1013335757</v>
      </c>
      <c r="G49" s="146">
        <f>F49-E49</f>
        <v>378980757</v>
      </c>
      <c r="H49" s="147">
        <f>ABS(IF(E49=0,0,((G49/E49)*100)))</f>
        <v>59.74</v>
      </c>
    </row>
    <row r="50" spans="1:8" s="46" customFormat="1" ht="3" customHeight="1" thickBot="1">
      <c r="A50" s="368"/>
      <c r="B50" s="369"/>
      <c r="C50" s="370"/>
      <c r="D50" s="371"/>
      <c r="E50" s="372"/>
      <c r="F50" s="373"/>
      <c r="G50" s="374"/>
      <c r="H50" s="375"/>
    </row>
    <row r="51" spans="1:9" s="46" customFormat="1" ht="45" customHeight="1">
      <c r="A51" s="376" t="s">
        <v>200</v>
      </c>
      <c r="B51" s="377"/>
      <c r="C51" s="377"/>
      <c r="D51" s="377"/>
      <c r="E51" s="377"/>
      <c r="F51" s="377"/>
      <c r="G51" s="377"/>
      <c r="H51" s="377"/>
      <c r="I51" s="378"/>
    </row>
  </sheetData>
  <mergeCells count="37">
    <mergeCell ref="A45:C45"/>
    <mergeCell ref="A47:C47"/>
    <mergeCell ref="A49:C49"/>
    <mergeCell ref="A51:H51"/>
    <mergeCell ref="B38:C38"/>
    <mergeCell ref="B39:C39"/>
    <mergeCell ref="A41:C41"/>
    <mergeCell ref="A43:C43"/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O101"/>
  <sheetViews>
    <sheetView view="pageBreakPreview" zoomScaleSheetLayoutView="100" workbookViewId="0" topLeftCell="A1">
      <selection activeCell="P8" sqref="P8"/>
    </sheetView>
  </sheetViews>
  <sheetFormatPr defaultColWidth="9.00390625" defaultRowHeight="15.75"/>
  <cols>
    <col min="1" max="1" width="1.875" style="82" customWidth="1"/>
    <col min="2" max="2" width="2.00390625" style="313" customWidth="1"/>
    <col min="3" max="3" width="11.75390625" style="314" customWidth="1"/>
    <col min="4" max="4" width="0.37109375" style="314" customWidth="1"/>
    <col min="5" max="5" width="18.625" style="315" customWidth="1"/>
    <col min="6" max="6" width="7.50390625" style="315" customWidth="1"/>
    <col min="7" max="7" width="18.625" style="316" customWidth="1"/>
    <col min="8" max="8" width="7.50390625" style="315" customWidth="1"/>
    <col min="9" max="9" width="18.875" style="317" customWidth="1"/>
    <col min="10" max="10" width="7.625" style="318" customWidth="1"/>
    <col min="11" max="11" width="4.125" style="319" hidden="1" customWidth="1"/>
    <col min="12" max="12" width="2.375" style="320" hidden="1" customWidth="1"/>
    <col min="13" max="13" width="17.625" style="321" hidden="1" customWidth="1"/>
    <col min="14" max="14" width="1.37890625" style="321" hidden="1" customWidth="1"/>
    <col min="15" max="15" width="9.00390625" style="322" hidden="1" customWidth="1"/>
    <col min="16" max="16384" width="9.00390625" style="318" customWidth="1"/>
  </cols>
  <sheetData>
    <row r="1" spans="1:15" s="2" customFormat="1" ht="18" customHeight="1">
      <c r="A1" s="1"/>
      <c r="D1" s="86"/>
      <c r="E1" s="87"/>
      <c r="F1" s="87"/>
      <c r="G1" s="87"/>
      <c r="H1" s="87"/>
      <c r="I1" s="88"/>
      <c r="J1" s="3"/>
      <c r="K1" s="89">
        <v>0</v>
      </c>
      <c r="L1" s="90"/>
      <c r="M1" s="90"/>
      <c r="N1" s="91"/>
      <c r="O1" s="92"/>
    </row>
    <row r="2" spans="1:15" s="96" customFormat="1" ht="36" customHeight="1">
      <c r="A2" s="93" t="s">
        <v>129</v>
      </c>
      <c r="B2" s="93"/>
      <c r="C2" s="93"/>
      <c r="D2" s="93"/>
      <c r="E2" s="93"/>
      <c r="F2" s="93"/>
      <c r="G2" s="93"/>
      <c r="H2" s="93"/>
      <c r="I2" s="93"/>
      <c r="J2" s="93"/>
      <c r="K2" s="94"/>
      <c r="L2" s="94"/>
      <c r="M2" s="94"/>
      <c r="N2" s="94"/>
      <c r="O2" s="95"/>
    </row>
    <row r="3" spans="3:15" s="97" customFormat="1" ht="18" customHeight="1">
      <c r="C3" s="98"/>
      <c r="D3" s="99"/>
      <c r="E3" s="100"/>
      <c r="F3" s="100"/>
      <c r="G3" s="100"/>
      <c r="H3" s="100"/>
      <c r="I3" s="101"/>
      <c r="J3" s="102"/>
      <c r="K3" s="103"/>
      <c r="L3" s="103"/>
      <c r="M3" s="103"/>
      <c r="N3" s="103"/>
      <c r="O3" s="104"/>
    </row>
    <row r="4" spans="1:15" s="12" customFormat="1" ht="32.25" customHeight="1" thickBot="1">
      <c r="A4" s="105"/>
      <c r="B4" s="105"/>
      <c r="D4" s="106"/>
      <c r="E4" s="107"/>
      <c r="F4" s="107"/>
      <c r="G4" s="107"/>
      <c r="H4" s="107"/>
      <c r="I4" s="108"/>
      <c r="J4" s="109" t="s">
        <v>130</v>
      </c>
      <c r="K4" s="110"/>
      <c r="L4" s="110"/>
      <c r="M4" s="110"/>
      <c r="N4" s="110"/>
      <c r="O4" s="111"/>
    </row>
    <row r="5" spans="1:15" s="8" customFormat="1" ht="28.5" customHeight="1">
      <c r="A5" s="112" t="s">
        <v>131</v>
      </c>
      <c r="B5" s="112"/>
      <c r="C5" s="112"/>
      <c r="D5" s="113" t="s">
        <v>131</v>
      </c>
      <c r="E5" s="114" t="s">
        <v>32</v>
      </c>
      <c r="F5" s="115"/>
      <c r="G5" s="114" t="s">
        <v>33</v>
      </c>
      <c r="H5" s="115"/>
      <c r="I5" s="116" t="s">
        <v>34</v>
      </c>
      <c r="J5" s="117"/>
      <c r="K5" s="118"/>
      <c r="L5" s="119"/>
      <c r="M5" s="119"/>
      <c r="N5" s="120"/>
      <c r="O5" s="121"/>
    </row>
    <row r="6" spans="1:15" s="8" customFormat="1" ht="28.5" customHeight="1">
      <c r="A6" s="122"/>
      <c r="B6" s="122"/>
      <c r="C6" s="122"/>
      <c r="D6" s="123"/>
      <c r="E6" s="124" t="s">
        <v>35</v>
      </c>
      <c r="F6" s="125" t="s">
        <v>4</v>
      </c>
      <c r="G6" s="124" t="s">
        <v>35</v>
      </c>
      <c r="H6" s="125" t="s">
        <v>4</v>
      </c>
      <c r="I6" s="124" t="s">
        <v>35</v>
      </c>
      <c r="J6" s="126" t="s">
        <v>4</v>
      </c>
      <c r="K6" s="127"/>
      <c r="L6" s="128" t="s">
        <v>36</v>
      </c>
      <c r="M6" s="128"/>
      <c r="N6" s="129"/>
      <c r="O6" s="130" t="s">
        <v>37</v>
      </c>
    </row>
    <row r="7" spans="1:15" s="141" customFormat="1" ht="6.75" customHeight="1">
      <c r="A7" s="131"/>
      <c r="B7" s="132"/>
      <c r="C7" s="132"/>
      <c r="D7" s="133"/>
      <c r="E7" s="134"/>
      <c r="F7" s="135"/>
      <c r="G7" s="134"/>
      <c r="H7" s="135"/>
      <c r="I7" s="134"/>
      <c r="J7" s="136"/>
      <c r="K7" s="137"/>
      <c r="L7" s="138"/>
      <c r="M7" s="138"/>
      <c r="N7" s="139"/>
      <c r="O7" s="140"/>
    </row>
    <row r="8" spans="1:15" s="153" customFormat="1" ht="15" customHeight="1">
      <c r="A8" s="142" t="s">
        <v>38</v>
      </c>
      <c r="B8" s="143"/>
      <c r="C8" s="143"/>
      <c r="D8" s="144"/>
      <c r="E8" s="145">
        <f>SUM(E10,E18,E26,E37,E42,E45,E48)</f>
        <v>17492887454</v>
      </c>
      <c r="F8" s="145">
        <f>IF(E$8&gt;0,(E8/E$8)*100,0)</f>
        <v>100</v>
      </c>
      <c r="G8" s="145">
        <f>SUM(G10,G18,G26,G37,G42,G45,G48)</f>
        <v>17474641653</v>
      </c>
      <c r="H8" s="145">
        <f>IF(G$8&gt;0,(G8/G$8)*100,0)</f>
        <v>100</v>
      </c>
      <c r="I8" s="146">
        <f>E8-G8</f>
        <v>18245801</v>
      </c>
      <c r="J8" s="147">
        <f>ABS(IF(G8=0,0,((I8/G8)*100)))</f>
        <v>0.1</v>
      </c>
      <c r="K8" s="148"/>
      <c r="L8" s="149" t="s">
        <v>39</v>
      </c>
      <c r="M8" s="150"/>
      <c r="N8" s="151"/>
      <c r="O8" s="152">
        <v>41000</v>
      </c>
    </row>
    <row r="9" spans="1:15" s="153" customFormat="1" ht="8.25" customHeight="1">
      <c r="A9" s="154"/>
      <c r="B9" s="155"/>
      <c r="C9" s="156"/>
      <c r="D9" s="157"/>
      <c r="E9" s="145"/>
      <c r="F9" s="145"/>
      <c r="G9" s="145"/>
      <c r="H9" s="145"/>
      <c r="I9" s="146"/>
      <c r="J9" s="158"/>
      <c r="K9" s="148"/>
      <c r="L9" s="159"/>
      <c r="M9" s="160"/>
      <c r="N9" s="161"/>
      <c r="O9" s="152"/>
    </row>
    <row r="10" spans="1:15" s="163" customFormat="1" ht="13.5" customHeight="1">
      <c r="A10" s="162" t="s">
        <v>40</v>
      </c>
      <c r="C10" s="156"/>
      <c r="D10" s="164"/>
      <c r="E10" s="145">
        <f>SUM(E11:E16)</f>
        <v>1149610991</v>
      </c>
      <c r="F10" s="145">
        <f aca="true" t="shared" si="0" ref="F10:F16">IF(E$8&gt;0,(E10/E$8)*100,0)</f>
        <v>6.57</v>
      </c>
      <c r="G10" s="145">
        <f>SUM(G11:G16)</f>
        <v>986940694</v>
      </c>
      <c r="H10" s="145">
        <f aca="true" t="shared" si="1" ref="H10:H16">IF(G$8&gt;0,(G10/G$8)*100,0)</f>
        <v>5.65</v>
      </c>
      <c r="I10" s="146">
        <f aca="true" t="shared" si="2" ref="I10:I16">E10-G10</f>
        <v>162670297</v>
      </c>
      <c r="J10" s="147">
        <f aca="true" t="shared" si="3" ref="J10:J16">ABS(IF(G10=0,0,((I10/G10)*100)))</f>
        <v>16.48</v>
      </c>
      <c r="K10" s="159" t="s">
        <v>41</v>
      </c>
      <c r="L10" s="159" t="s">
        <v>42</v>
      </c>
      <c r="M10" s="160"/>
      <c r="N10" s="165"/>
      <c r="O10" s="166">
        <v>41100</v>
      </c>
    </row>
    <row r="11" spans="1:15" s="177" customFormat="1" ht="15" customHeight="1">
      <c r="A11" s="131"/>
      <c r="B11" s="167" t="s">
        <v>43</v>
      </c>
      <c r="C11" s="167"/>
      <c r="D11" s="168"/>
      <c r="E11" s="169">
        <v>1013335757</v>
      </c>
      <c r="F11" s="170">
        <f t="shared" si="0"/>
        <v>5.79</v>
      </c>
      <c r="G11" s="169">
        <v>870836476</v>
      </c>
      <c r="H11" s="170">
        <f t="shared" si="1"/>
        <v>4.98</v>
      </c>
      <c r="I11" s="171">
        <f t="shared" si="2"/>
        <v>142499281</v>
      </c>
      <c r="J11" s="172">
        <f t="shared" si="3"/>
        <v>16.36</v>
      </c>
      <c r="K11" s="137"/>
      <c r="L11" s="173" t="s">
        <v>44</v>
      </c>
      <c r="M11" s="174" t="s">
        <v>43</v>
      </c>
      <c r="N11" s="175"/>
      <c r="O11" s="176">
        <v>41110</v>
      </c>
    </row>
    <row r="12" spans="1:15" s="177" customFormat="1" ht="15" customHeight="1">
      <c r="A12" s="131"/>
      <c r="B12" s="167" t="s">
        <v>132</v>
      </c>
      <c r="C12" s="167"/>
      <c r="D12" s="168"/>
      <c r="E12" s="169"/>
      <c r="F12" s="170">
        <f t="shared" si="0"/>
        <v>0</v>
      </c>
      <c r="G12" s="169"/>
      <c r="H12" s="170">
        <f t="shared" si="1"/>
        <v>0</v>
      </c>
      <c r="I12" s="171">
        <f t="shared" si="2"/>
        <v>0</v>
      </c>
      <c r="J12" s="172">
        <f t="shared" si="3"/>
        <v>0</v>
      </c>
      <c r="K12" s="137"/>
      <c r="L12" s="173" t="s">
        <v>45</v>
      </c>
      <c r="M12" s="174" t="s">
        <v>46</v>
      </c>
      <c r="N12" s="175"/>
      <c r="O12" s="176">
        <v>41120</v>
      </c>
    </row>
    <row r="13" spans="1:15" s="177" customFormat="1" ht="15" customHeight="1">
      <c r="A13" s="131"/>
      <c r="B13" s="167" t="s">
        <v>47</v>
      </c>
      <c r="C13" s="167"/>
      <c r="D13" s="168"/>
      <c r="E13" s="169">
        <v>123916190</v>
      </c>
      <c r="F13" s="170">
        <f t="shared" si="0"/>
        <v>0.71</v>
      </c>
      <c r="G13" s="169">
        <v>108673791</v>
      </c>
      <c r="H13" s="170">
        <f t="shared" si="1"/>
        <v>0.62</v>
      </c>
      <c r="I13" s="171">
        <f t="shared" si="2"/>
        <v>15242399</v>
      </c>
      <c r="J13" s="172">
        <f t="shared" si="3"/>
        <v>14.03</v>
      </c>
      <c r="K13" s="137"/>
      <c r="L13" s="173" t="s">
        <v>48</v>
      </c>
      <c r="M13" s="174" t="s">
        <v>49</v>
      </c>
      <c r="N13" s="175"/>
      <c r="O13" s="176">
        <v>41130</v>
      </c>
    </row>
    <row r="14" spans="1:15" s="177" customFormat="1" ht="15" customHeight="1">
      <c r="A14" s="131"/>
      <c r="B14" s="167" t="s">
        <v>50</v>
      </c>
      <c r="C14" s="167"/>
      <c r="D14" s="168"/>
      <c r="E14" s="169"/>
      <c r="F14" s="170">
        <f t="shared" si="0"/>
        <v>0</v>
      </c>
      <c r="G14" s="169"/>
      <c r="H14" s="170">
        <f t="shared" si="1"/>
        <v>0</v>
      </c>
      <c r="I14" s="171">
        <f t="shared" si="2"/>
        <v>0</v>
      </c>
      <c r="J14" s="172">
        <f t="shared" si="3"/>
        <v>0</v>
      </c>
      <c r="K14" s="137"/>
      <c r="L14" s="173" t="s">
        <v>51</v>
      </c>
      <c r="M14" s="174" t="s">
        <v>50</v>
      </c>
      <c r="N14" s="175"/>
      <c r="O14" s="176">
        <v>41140</v>
      </c>
    </row>
    <row r="15" spans="1:15" s="177" customFormat="1" ht="15" customHeight="1">
      <c r="A15" s="131"/>
      <c r="B15" s="167" t="s">
        <v>52</v>
      </c>
      <c r="C15" s="167"/>
      <c r="D15" s="168"/>
      <c r="E15" s="169">
        <v>12359044</v>
      </c>
      <c r="F15" s="170">
        <f t="shared" si="0"/>
        <v>0.07</v>
      </c>
      <c r="G15" s="169">
        <v>7430427</v>
      </c>
      <c r="H15" s="170">
        <f t="shared" si="1"/>
        <v>0.04</v>
      </c>
      <c r="I15" s="171">
        <f t="shared" si="2"/>
        <v>4928617</v>
      </c>
      <c r="J15" s="172">
        <f t="shared" si="3"/>
        <v>66.33</v>
      </c>
      <c r="K15" s="137"/>
      <c r="L15" s="173" t="s">
        <v>53</v>
      </c>
      <c r="M15" s="174" t="s">
        <v>52</v>
      </c>
      <c r="N15" s="175"/>
      <c r="O15" s="176">
        <v>41150</v>
      </c>
    </row>
    <row r="16" spans="1:15" s="177" customFormat="1" ht="15" customHeight="1">
      <c r="A16" s="131"/>
      <c r="B16" s="167" t="s">
        <v>54</v>
      </c>
      <c r="C16" s="167"/>
      <c r="D16" s="168"/>
      <c r="E16" s="169"/>
      <c r="F16" s="170">
        <f t="shared" si="0"/>
        <v>0</v>
      </c>
      <c r="G16" s="169"/>
      <c r="H16" s="170">
        <f t="shared" si="1"/>
        <v>0</v>
      </c>
      <c r="I16" s="171">
        <f t="shared" si="2"/>
        <v>0</v>
      </c>
      <c r="J16" s="172">
        <f t="shared" si="3"/>
        <v>0</v>
      </c>
      <c r="K16" s="137"/>
      <c r="L16" s="173" t="s">
        <v>55</v>
      </c>
      <c r="M16" s="174" t="s">
        <v>56</v>
      </c>
      <c r="N16" s="175"/>
      <c r="O16" s="176">
        <v>41160</v>
      </c>
    </row>
    <row r="17" spans="1:15" s="177" customFormat="1" ht="8.25" customHeight="1">
      <c r="A17" s="131"/>
      <c r="B17" s="178"/>
      <c r="C17" s="179"/>
      <c r="D17" s="168"/>
      <c r="E17" s="170"/>
      <c r="F17" s="170"/>
      <c r="G17" s="170"/>
      <c r="H17" s="170"/>
      <c r="I17" s="171"/>
      <c r="J17" s="180"/>
      <c r="K17" s="137"/>
      <c r="L17" s="181"/>
      <c r="M17" s="174"/>
      <c r="N17" s="175"/>
      <c r="O17" s="176"/>
    </row>
    <row r="18" spans="1:15" s="163" customFormat="1" ht="13.5" customHeight="1">
      <c r="A18" s="162" t="s">
        <v>133</v>
      </c>
      <c r="C18" s="156"/>
      <c r="D18" s="164"/>
      <c r="E18" s="145">
        <f>SUM(E20:E24)</f>
        <v>255481625</v>
      </c>
      <c r="F18" s="145">
        <f>IF(E$8&gt;0,(E18/E$8)*100,0)</f>
        <v>1.46</v>
      </c>
      <c r="G18" s="145">
        <f>SUM(G20:G24)</f>
        <v>181122912</v>
      </c>
      <c r="H18" s="145">
        <f>IF(G$8&gt;0,(G18/G$8)*100,0)</f>
        <v>1.04</v>
      </c>
      <c r="I18" s="146">
        <f>E18-G18</f>
        <v>74358713</v>
      </c>
      <c r="J18" s="147">
        <f>ABS(IF(G18=0,0,((I18/G18)*100)))</f>
        <v>41.05</v>
      </c>
      <c r="K18" s="159" t="s">
        <v>57</v>
      </c>
      <c r="L18" s="159" t="s">
        <v>134</v>
      </c>
      <c r="M18" s="160"/>
      <c r="N18" s="165"/>
      <c r="O18" s="166">
        <v>41200</v>
      </c>
    </row>
    <row r="19" spans="1:15" s="183" customFormat="1" ht="14.25" customHeight="1">
      <c r="A19" s="182" t="s">
        <v>135</v>
      </c>
      <c r="C19" s="184"/>
      <c r="D19" s="185"/>
      <c r="E19" s="186"/>
      <c r="F19" s="186"/>
      <c r="G19" s="186"/>
      <c r="H19" s="186"/>
      <c r="I19" s="187"/>
      <c r="J19" s="188"/>
      <c r="K19" s="189"/>
      <c r="L19" s="189" t="s">
        <v>58</v>
      </c>
      <c r="M19" s="190"/>
      <c r="N19" s="191"/>
      <c r="O19" s="192"/>
    </row>
    <row r="20" spans="1:15" s="177" customFormat="1" ht="15" customHeight="1">
      <c r="A20" s="131"/>
      <c r="B20" s="167" t="s">
        <v>59</v>
      </c>
      <c r="C20" s="193"/>
      <c r="D20" s="168"/>
      <c r="E20" s="169">
        <v>121309981</v>
      </c>
      <c r="F20" s="170">
        <f>IF(E$8&gt;0,(E20/E$8)*100,0)</f>
        <v>0.69</v>
      </c>
      <c r="G20" s="169">
        <v>58172450</v>
      </c>
      <c r="H20" s="170">
        <f>IF(G$8&gt;0,(G20/G$8)*100,0)</f>
        <v>0.33</v>
      </c>
      <c r="I20" s="171">
        <f>E20-G20</f>
        <v>63137531</v>
      </c>
      <c r="J20" s="172">
        <f>ABS(IF(G20=0,0,((I20/G20)*100)))</f>
        <v>108.54</v>
      </c>
      <c r="K20" s="137"/>
      <c r="L20" s="173" t="s">
        <v>44</v>
      </c>
      <c r="M20" s="174" t="s">
        <v>59</v>
      </c>
      <c r="N20" s="175"/>
      <c r="O20" s="176">
        <v>41210</v>
      </c>
    </row>
    <row r="21" spans="1:15" s="177" customFormat="1" ht="15" customHeight="1">
      <c r="A21" s="131"/>
      <c r="B21" s="167" t="s">
        <v>60</v>
      </c>
      <c r="C21" s="193"/>
      <c r="D21" s="168"/>
      <c r="E21" s="169"/>
      <c r="F21" s="170">
        <f>IF(E$8&gt;0,(E21/E$8)*100,0)</f>
        <v>0</v>
      </c>
      <c r="G21" s="169"/>
      <c r="H21" s="170">
        <f>IF(G$8&gt;0,(G21/G$8)*100,0)</f>
        <v>0</v>
      </c>
      <c r="I21" s="171">
        <f>E21-G21</f>
        <v>0</v>
      </c>
      <c r="J21" s="172">
        <f>ABS(IF(G21=0,0,((I21/G21)*100)))</f>
        <v>0</v>
      </c>
      <c r="K21" s="137"/>
      <c r="L21" s="173" t="s">
        <v>45</v>
      </c>
      <c r="M21" s="174" t="s">
        <v>60</v>
      </c>
      <c r="N21" s="175"/>
      <c r="O21" s="176">
        <v>41220</v>
      </c>
    </row>
    <row r="22" spans="1:15" s="177" customFormat="1" ht="15" customHeight="1">
      <c r="A22" s="131"/>
      <c r="B22" s="167" t="s">
        <v>61</v>
      </c>
      <c r="C22" s="193"/>
      <c r="D22" s="168"/>
      <c r="E22" s="169"/>
      <c r="F22" s="170">
        <f>IF(E$8&gt;0,(E22/E$8)*100,0)</f>
        <v>0</v>
      </c>
      <c r="G22" s="169"/>
      <c r="H22" s="170">
        <f>IF(G$8&gt;0,(G22/G$8)*100,0)</f>
        <v>0</v>
      </c>
      <c r="I22" s="171">
        <f>E22-G22</f>
        <v>0</v>
      </c>
      <c r="J22" s="172">
        <f>ABS(IF(G22=0,0,((I22/G22)*100)))</f>
        <v>0</v>
      </c>
      <c r="K22" s="137"/>
      <c r="L22" s="173" t="s">
        <v>48</v>
      </c>
      <c r="M22" s="174" t="s">
        <v>61</v>
      </c>
      <c r="N22" s="175"/>
      <c r="O22" s="176">
        <v>41230</v>
      </c>
    </row>
    <row r="23" spans="1:15" s="177" customFormat="1" ht="15" customHeight="1">
      <c r="A23" s="131"/>
      <c r="B23" s="167" t="s">
        <v>62</v>
      </c>
      <c r="C23" s="193"/>
      <c r="D23" s="168"/>
      <c r="E23" s="169"/>
      <c r="F23" s="170">
        <f>IF(E$8&gt;0,(E23/E$8)*100,0)</f>
        <v>0</v>
      </c>
      <c r="G23" s="169"/>
      <c r="H23" s="170">
        <f>IF(G$8&gt;0,(G23/G$8)*100,0)</f>
        <v>0</v>
      </c>
      <c r="I23" s="171">
        <f>E23-G23</f>
        <v>0</v>
      </c>
      <c r="J23" s="172">
        <f>ABS(IF(G23=0,0,((I23/G23)*100)))</f>
        <v>0</v>
      </c>
      <c r="K23" s="137"/>
      <c r="L23" s="173" t="s">
        <v>51</v>
      </c>
      <c r="M23" s="174" t="s">
        <v>62</v>
      </c>
      <c r="N23" s="175"/>
      <c r="O23" s="176">
        <v>41230</v>
      </c>
    </row>
    <row r="24" spans="1:15" s="177" customFormat="1" ht="15" customHeight="1">
      <c r="A24" s="131"/>
      <c r="B24" s="167" t="s">
        <v>63</v>
      </c>
      <c r="C24" s="193"/>
      <c r="D24" s="168"/>
      <c r="E24" s="169">
        <v>134171644</v>
      </c>
      <c r="F24" s="170">
        <f>IF(E$8&gt;0,(E24/E$8)*100,0)</f>
        <v>0.77</v>
      </c>
      <c r="G24" s="169">
        <v>122950462</v>
      </c>
      <c r="H24" s="170">
        <f>IF(G$8&gt;0,(G24/G$8)*100,0)</f>
        <v>0.7</v>
      </c>
      <c r="I24" s="171">
        <f>E24-G24</f>
        <v>11221182</v>
      </c>
      <c r="J24" s="172">
        <f>ABS(IF(G24=0,0,((I24/G24)*100)))</f>
        <v>9.13</v>
      </c>
      <c r="K24" s="137"/>
      <c r="L24" s="173" t="s">
        <v>53</v>
      </c>
      <c r="M24" s="174" t="s">
        <v>63</v>
      </c>
      <c r="N24" s="175"/>
      <c r="O24" s="140">
        <v>41240</v>
      </c>
    </row>
    <row r="25" spans="1:15" s="177" customFormat="1" ht="8.25" customHeight="1">
      <c r="A25" s="131"/>
      <c r="B25" s="178"/>
      <c r="C25" s="179"/>
      <c r="D25" s="168"/>
      <c r="E25" s="170"/>
      <c r="F25" s="170"/>
      <c r="G25" s="170"/>
      <c r="H25" s="170"/>
      <c r="I25" s="171"/>
      <c r="J25" s="180"/>
      <c r="K25" s="137"/>
      <c r="L25" s="181"/>
      <c r="M25" s="174"/>
      <c r="N25" s="175"/>
      <c r="O25" s="140"/>
    </row>
    <row r="26" spans="1:15" s="163" customFormat="1" ht="13.5" customHeight="1">
      <c r="A26" s="162" t="s">
        <v>64</v>
      </c>
      <c r="C26" s="156"/>
      <c r="D26" s="164"/>
      <c r="E26" s="145">
        <f>SUM(E27:E35)</f>
        <v>6276940148</v>
      </c>
      <c r="F26" s="145">
        <f aca="true" t="shared" si="4" ref="F26:F35">IF(E$8&gt;0,(E26/E$8)*100,0)</f>
        <v>35.88</v>
      </c>
      <c r="G26" s="145">
        <f>SUM(G27:G35)</f>
        <v>6381294118</v>
      </c>
      <c r="H26" s="145">
        <f aca="true" t="shared" si="5" ref="H26:H35">IF(G$8&gt;0,(G26/G$8)*100,0)</f>
        <v>36.52</v>
      </c>
      <c r="I26" s="146">
        <f aca="true" t="shared" si="6" ref="I26:I35">E26-G26</f>
        <v>-104353970</v>
      </c>
      <c r="J26" s="147">
        <f aca="true" t="shared" si="7" ref="J26:J35">ABS(IF(G26=0,0,((I26/G26)*100)))</f>
        <v>1.64</v>
      </c>
      <c r="K26" s="159" t="s">
        <v>65</v>
      </c>
      <c r="L26" s="159" t="s">
        <v>66</v>
      </c>
      <c r="M26" s="160"/>
      <c r="N26" s="165"/>
      <c r="O26" s="152">
        <v>41300</v>
      </c>
    </row>
    <row r="27" spans="1:15" s="177" customFormat="1" ht="15" customHeight="1">
      <c r="A27" s="131"/>
      <c r="B27" s="167" t="s">
        <v>67</v>
      </c>
      <c r="C27" s="193"/>
      <c r="D27" s="168"/>
      <c r="E27" s="169"/>
      <c r="F27" s="170">
        <f t="shared" si="4"/>
        <v>0</v>
      </c>
      <c r="G27" s="169"/>
      <c r="H27" s="170">
        <f t="shared" si="5"/>
        <v>0</v>
      </c>
      <c r="I27" s="171">
        <f t="shared" si="6"/>
        <v>0</v>
      </c>
      <c r="J27" s="172">
        <f t="shared" si="7"/>
        <v>0</v>
      </c>
      <c r="K27" s="137"/>
      <c r="L27" s="173" t="s">
        <v>44</v>
      </c>
      <c r="M27" s="174" t="s">
        <v>67</v>
      </c>
      <c r="N27" s="175"/>
      <c r="O27" s="176">
        <v>41310</v>
      </c>
    </row>
    <row r="28" spans="1:15" s="177" customFormat="1" ht="15" customHeight="1">
      <c r="A28" s="131"/>
      <c r="B28" s="167" t="s">
        <v>68</v>
      </c>
      <c r="C28" s="193"/>
      <c r="D28" s="168"/>
      <c r="E28" s="169">
        <v>1644638</v>
      </c>
      <c r="F28" s="170">
        <f t="shared" si="4"/>
        <v>0.01</v>
      </c>
      <c r="G28" s="169">
        <v>1682900</v>
      </c>
      <c r="H28" s="170">
        <f t="shared" si="5"/>
        <v>0.01</v>
      </c>
      <c r="I28" s="171">
        <f t="shared" si="6"/>
        <v>-38262</v>
      </c>
      <c r="J28" s="172">
        <f t="shared" si="7"/>
        <v>2.27</v>
      </c>
      <c r="K28" s="137"/>
      <c r="L28" s="173" t="s">
        <v>45</v>
      </c>
      <c r="M28" s="174" t="s">
        <v>68</v>
      </c>
      <c r="N28" s="175"/>
      <c r="O28" s="140">
        <v>41320</v>
      </c>
    </row>
    <row r="29" spans="1:15" s="177" customFormat="1" ht="15" customHeight="1">
      <c r="A29" s="131"/>
      <c r="B29" s="167" t="s">
        <v>69</v>
      </c>
      <c r="C29" s="193"/>
      <c r="D29" s="168"/>
      <c r="E29" s="169">
        <v>2505362950</v>
      </c>
      <c r="F29" s="170">
        <f t="shared" si="4"/>
        <v>14.32</v>
      </c>
      <c r="G29" s="169">
        <v>2537338745</v>
      </c>
      <c r="H29" s="170">
        <f t="shared" si="5"/>
        <v>14.52</v>
      </c>
      <c r="I29" s="171">
        <f t="shared" si="6"/>
        <v>-31975795</v>
      </c>
      <c r="J29" s="172">
        <f t="shared" si="7"/>
        <v>1.26</v>
      </c>
      <c r="K29" s="137"/>
      <c r="L29" s="173" t="s">
        <v>48</v>
      </c>
      <c r="M29" s="174" t="s">
        <v>70</v>
      </c>
      <c r="N29" s="175"/>
      <c r="O29" s="140">
        <v>41330</v>
      </c>
    </row>
    <row r="30" spans="1:15" s="177" customFormat="1" ht="15" customHeight="1">
      <c r="A30" s="131"/>
      <c r="B30" s="167" t="s">
        <v>71</v>
      </c>
      <c r="C30" s="193"/>
      <c r="D30" s="168"/>
      <c r="E30" s="169">
        <v>567651295</v>
      </c>
      <c r="F30" s="170">
        <f t="shared" si="4"/>
        <v>3.25</v>
      </c>
      <c r="G30" s="169">
        <v>623257705</v>
      </c>
      <c r="H30" s="170">
        <f t="shared" si="5"/>
        <v>3.57</v>
      </c>
      <c r="I30" s="171">
        <f t="shared" si="6"/>
        <v>-55606410</v>
      </c>
      <c r="J30" s="172">
        <f t="shared" si="7"/>
        <v>8.92</v>
      </c>
      <c r="K30" s="137"/>
      <c r="L30" s="173" t="s">
        <v>51</v>
      </c>
      <c r="M30" s="174" t="s">
        <v>71</v>
      </c>
      <c r="N30" s="175"/>
      <c r="O30" s="140">
        <v>41340</v>
      </c>
    </row>
    <row r="31" spans="1:15" s="177" customFormat="1" ht="15" customHeight="1">
      <c r="A31" s="131"/>
      <c r="B31" s="167" t="s">
        <v>72</v>
      </c>
      <c r="C31" s="193"/>
      <c r="D31" s="168"/>
      <c r="E31" s="169">
        <v>53894996</v>
      </c>
      <c r="F31" s="170">
        <f t="shared" si="4"/>
        <v>0.31</v>
      </c>
      <c r="G31" s="169">
        <v>66857583</v>
      </c>
      <c r="H31" s="170">
        <f t="shared" si="5"/>
        <v>0.38</v>
      </c>
      <c r="I31" s="171">
        <f t="shared" si="6"/>
        <v>-12962587</v>
      </c>
      <c r="J31" s="172">
        <f t="shared" si="7"/>
        <v>19.39</v>
      </c>
      <c r="K31" s="137"/>
      <c r="L31" s="173" t="s">
        <v>53</v>
      </c>
      <c r="M31" s="174" t="s">
        <v>72</v>
      </c>
      <c r="N31" s="175"/>
      <c r="O31" s="140">
        <v>41350</v>
      </c>
    </row>
    <row r="32" spans="1:15" s="177" customFormat="1" ht="15" customHeight="1">
      <c r="A32" s="131"/>
      <c r="B32" s="167" t="s">
        <v>73</v>
      </c>
      <c r="C32" s="193"/>
      <c r="D32" s="168"/>
      <c r="E32" s="169">
        <v>3140501926</v>
      </c>
      <c r="F32" s="170">
        <f t="shared" si="4"/>
        <v>17.95</v>
      </c>
      <c r="G32" s="169">
        <v>3128073086</v>
      </c>
      <c r="H32" s="170">
        <f t="shared" si="5"/>
        <v>17.9</v>
      </c>
      <c r="I32" s="171">
        <f t="shared" si="6"/>
        <v>12428840</v>
      </c>
      <c r="J32" s="172">
        <f t="shared" si="7"/>
        <v>0.4</v>
      </c>
      <c r="K32" s="137"/>
      <c r="L32" s="173" t="s">
        <v>55</v>
      </c>
      <c r="M32" s="174" t="s">
        <v>73</v>
      </c>
      <c r="N32" s="175"/>
      <c r="O32" s="140">
        <v>41360</v>
      </c>
    </row>
    <row r="33" spans="1:15" s="177" customFormat="1" ht="15" customHeight="1">
      <c r="A33" s="131"/>
      <c r="B33" s="167" t="s">
        <v>74</v>
      </c>
      <c r="C33" s="193"/>
      <c r="D33" s="168"/>
      <c r="E33" s="169"/>
      <c r="F33" s="170">
        <f t="shared" si="4"/>
        <v>0</v>
      </c>
      <c r="G33" s="169"/>
      <c r="H33" s="170">
        <f t="shared" si="5"/>
        <v>0</v>
      </c>
      <c r="I33" s="171">
        <f t="shared" si="6"/>
        <v>0</v>
      </c>
      <c r="J33" s="172">
        <f t="shared" si="7"/>
        <v>0</v>
      </c>
      <c r="K33" s="137"/>
      <c r="L33" s="173" t="s">
        <v>75</v>
      </c>
      <c r="M33" s="174" t="s">
        <v>74</v>
      </c>
      <c r="N33" s="175"/>
      <c r="O33" s="140">
        <v>41370</v>
      </c>
    </row>
    <row r="34" spans="1:15" s="177" customFormat="1" ht="15" customHeight="1">
      <c r="A34" s="131"/>
      <c r="B34" s="167" t="s">
        <v>76</v>
      </c>
      <c r="C34" s="193"/>
      <c r="D34" s="168"/>
      <c r="E34" s="169"/>
      <c r="F34" s="170">
        <f t="shared" si="4"/>
        <v>0</v>
      </c>
      <c r="G34" s="169"/>
      <c r="H34" s="170">
        <f t="shared" si="5"/>
        <v>0</v>
      </c>
      <c r="I34" s="171">
        <f t="shared" si="6"/>
        <v>0</v>
      </c>
      <c r="J34" s="172">
        <f t="shared" si="7"/>
        <v>0</v>
      </c>
      <c r="K34" s="137"/>
      <c r="L34" s="173" t="s">
        <v>77</v>
      </c>
      <c r="M34" s="174" t="s">
        <v>76</v>
      </c>
      <c r="N34" s="175"/>
      <c r="O34" s="140">
        <v>41380</v>
      </c>
    </row>
    <row r="35" spans="1:15" s="177" customFormat="1" ht="15" customHeight="1">
      <c r="A35" s="131"/>
      <c r="B35" s="167" t="s">
        <v>78</v>
      </c>
      <c r="C35" s="193"/>
      <c r="D35" s="168"/>
      <c r="E35" s="169">
        <v>7884343</v>
      </c>
      <c r="F35" s="170">
        <f t="shared" si="4"/>
        <v>0.05</v>
      </c>
      <c r="G35" s="169">
        <v>24084099</v>
      </c>
      <c r="H35" s="170">
        <f t="shared" si="5"/>
        <v>0.14</v>
      </c>
      <c r="I35" s="171">
        <f t="shared" si="6"/>
        <v>-16199756</v>
      </c>
      <c r="J35" s="172">
        <f t="shared" si="7"/>
        <v>67.26</v>
      </c>
      <c r="K35" s="137"/>
      <c r="L35" s="173" t="s">
        <v>79</v>
      </c>
      <c r="M35" s="174" t="s">
        <v>78</v>
      </c>
      <c r="N35" s="175"/>
      <c r="O35" s="140">
        <v>41390</v>
      </c>
    </row>
    <row r="36" spans="1:15" s="177" customFormat="1" ht="8.25" customHeight="1">
      <c r="A36" s="131"/>
      <c r="B36" s="178"/>
      <c r="C36" s="179"/>
      <c r="D36" s="168"/>
      <c r="E36" s="170"/>
      <c r="F36" s="170"/>
      <c r="G36" s="170"/>
      <c r="H36" s="170"/>
      <c r="I36" s="171"/>
      <c r="J36" s="180"/>
      <c r="K36" s="137"/>
      <c r="L36" s="181"/>
      <c r="M36" s="174"/>
      <c r="N36" s="175"/>
      <c r="O36" s="176"/>
    </row>
    <row r="37" spans="1:15" s="163" customFormat="1" ht="13.5" customHeight="1">
      <c r="A37" s="162" t="s">
        <v>80</v>
      </c>
      <c r="C37" s="156"/>
      <c r="D37" s="164"/>
      <c r="E37" s="145">
        <f>SUM(E38:E40)</f>
        <v>0</v>
      </c>
      <c r="F37" s="145">
        <f>IF(E$8&gt;0,(E37/E$8)*100,0)</f>
        <v>0</v>
      </c>
      <c r="G37" s="145">
        <f>SUM(G38:G40)</f>
        <v>0</v>
      </c>
      <c r="H37" s="145">
        <f>IF(G$8&gt;0,(G37/G$8)*100,0)</f>
        <v>0</v>
      </c>
      <c r="I37" s="146">
        <f>E37-G37</f>
        <v>0</v>
      </c>
      <c r="J37" s="147">
        <f>ABS(IF(G37=0,0,((I37/G37)*100)))</f>
        <v>0</v>
      </c>
      <c r="K37" s="159" t="s">
        <v>81</v>
      </c>
      <c r="L37" s="159" t="s">
        <v>82</v>
      </c>
      <c r="M37" s="160"/>
      <c r="N37" s="165"/>
      <c r="O37" s="166">
        <v>41400</v>
      </c>
    </row>
    <row r="38" spans="1:15" s="177" customFormat="1" ht="15" customHeight="1">
      <c r="A38" s="131"/>
      <c r="B38" s="167" t="s">
        <v>83</v>
      </c>
      <c r="C38" s="193"/>
      <c r="D38" s="168"/>
      <c r="E38" s="169"/>
      <c r="F38" s="170">
        <f>IF(E$8&gt;0,(E38/E$8)*100,0)</f>
        <v>0</v>
      </c>
      <c r="G38" s="169"/>
      <c r="H38" s="170">
        <f>IF(G$8&gt;0,(G38/G$8)*100,0)</f>
        <v>0</v>
      </c>
      <c r="I38" s="171">
        <f>E38-G38</f>
        <v>0</v>
      </c>
      <c r="J38" s="172">
        <f>ABS(IF(G38=0,0,((I38/G38)*100)))</f>
        <v>0</v>
      </c>
      <c r="K38" s="137"/>
      <c r="L38" s="173" t="s">
        <v>44</v>
      </c>
      <c r="M38" s="174" t="s">
        <v>83</v>
      </c>
      <c r="N38" s="175"/>
      <c r="O38" s="140">
        <v>41410</v>
      </c>
    </row>
    <row r="39" spans="1:15" s="177" customFormat="1" ht="15" customHeight="1">
      <c r="A39" s="131"/>
      <c r="B39" s="167" t="s">
        <v>84</v>
      </c>
      <c r="C39" s="193"/>
      <c r="D39" s="168"/>
      <c r="E39" s="169"/>
      <c r="F39" s="170">
        <f>IF(E$8&gt;0,(E39/E$8)*100,0)</f>
        <v>0</v>
      </c>
      <c r="G39" s="169"/>
      <c r="H39" s="170">
        <f>IF(G$8&gt;0,(G39/G$8)*100,0)</f>
        <v>0</v>
      </c>
      <c r="I39" s="171">
        <f>E39-G39</f>
        <v>0</v>
      </c>
      <c r="J39" s="172">
        <f>ABS(IF(G39=0,0,((I39/G39)*100)))</f>
        <v>0</v>
      </c>
      <c r="K39" s="137"/>
      <c r="L39" s="173" t="s">
        <v>45</v>
      </c>
      <c r="M39" s="174" t="s">
        <v>84</v>
      </c>
      <c r="N39" s="175"/>
      <c r="O39" s="140">
        <v>41420</v>
      </c>
    </row>
    <row r="40" spans="1:15" s="177" customFormat="1" ht="15" customHeight="1">
      <c r="A40" s="131"/>
      <c r="B40" s="167" t="s">
        <v>85</v>
      </c>
      <c r="C40" s="193"/>
      <c r="D40" s="168"/>
      <c r="E40" s="169"/>
      <c r="F40" s="170">
        <f>IF(E$8&gt;0,(E40/E$8)*100,0)</f>
        <v>0</v>
      </c>
      <c r="G40" s="194"/>
      <c r="H40" s="170">
        <f>IF(G$8&gt;0,(G40/G$8)*100,0)</f>
        <v>0</v>
      </c>
      <c r="I40" s="171">
        <f>E40-G40</f>
        <v>0</v>
      </c>
      <c r="J40" s="172">
        <f>ABS(IF(G40=0,0,((I40/G40)*100)))</f>
        <v>0</v>
      </c>
      <c r="K40" s="137"/>
      <c r="L40" s="173" t="s">
        <v>48</v>
      </c>
      <c r="M40" s="174" t="s">
        <v>85</v>
      </c>
      <c r="N40" s="175"/>
      <c r="O40" s="140">
        <v>41430</v>
      </c>
    </row>
    <row r="41" spans="1:15" s="177" customFormat="1" ht="8.25" customHeight="1">
      <c r="A41" s="131"/>
      <c r="B41" s="178"/>
      <c r="C41" s="179"/>
      <c r="D41" s="195"/>
      <c r="E41" s="170"/>
      <c r="F41" s="170"/>
      <c r="G41" s="170"/>
      <c r="H41" s="170"/>
      <c r="I41" s="171"/>
      <c r="J41" s="180"/>
      <c r="K41" s="137"/>
      <c r="L41" s="181"/>
      <c r="M41" s="174"/>
      <c r="N41" s="196"/>
      <c r="O41" s="140"/>
    </row>
    <row r="42" spans="1:15" s="163" customFormat="1" ht="13.5" customHeight="1">
      <c r="A42" s="162" t="s">
        <v>86</v>
      </c>
      <c r="C42" s="156"/>
      <c r="D42" s="157"/>
      <c r="E42" s="145">
        <f>SUM(E43:E43)</f>
        <v>39616428</v>
      </c>
      <c r="F42" s="145">
        <f>IF(E$8&gt;0,(E42/E$8)*100,0)</f>
        <v>0.23</v>
      </c>
      <c r="G42" s="145">
        <f>SUM(G43:G43)</f>
        <v>35636520</v>
      </c>
      <c r="H42" s="145">
        <f>IF(G$8&gt;0,(G42/G$8)*100,0)</f>
        <v>0.2</v>
      </c>
      <c r="I42" s="146">
        <f>E42-G42</f>
        <v>3979908</v>
      </c>
      <c r="J42" s="147">
        <f>ABS(IF(G42=0,0,((I42/G42)*100)))</f>
        <v>11.17</v>
      </c>
      <c r="K42" s="159" t="s">
        <v>87</v>
      </c>
      <c r="L42" s="159" t="s">
        <v>88</v>
      </c>
      <c r="M42" s="160"/>
      <c r="N42" s="161"/>
      <c r="O42" s="166">
        <v>41500</v>
      </c>
    </row>
    <row r="43" spans="1:15" s="197" customFormat="1" ht="15" customHeight="1">
      <c r="A43" s="131"/>
      <c r="B43" s="167" t="s">
        <v>89</v>
      </c>
      <c r="C43" s="167"/>
      <c r="D43" s="168"/>
      <c r="E43" s="169">
        <v>39616428</v>
      </c>
      <c r="F43" s="170">
        <f>IF(E$8&gt;0,(E43/E$8)*100,0)</f>
        <v>0.23</v>
      </c>
      <c r="G43" s="169">
        <v>35636520</v>
      </c>
      <c r="H43" s="170">
        <f>IF(G$8&gt;0,(G43/G$8)*100,0)</f>
        <v>0.2</v>
      </c>
      <c r="I43" s="171">
        <f>E43-G43</f>
        <v>3979908</v>
      </c>
      <c r="J43" s="172">
        <f>ABS(IF(G43=0,0,((I43/G43)*100)))</f>
        <v>11.17</v>
      </c>
      <c r="K43" s="137"/>
      <c r="L43" s="173" t="s">
        <v>44</v>
      </c>
      <c r="M43" s="174" t="s">
        <v>89</v>
      </c>
      <c r="N43" s="175"/>
      <c r="O43" s="140">
        <v>41510</v>
      </c>
    </row>
    <row r="44" spans="1:15" s="46" customFormat="1" ht="8.25" customHeight="1">
      <c r="A44" s="131"/>
      <c r="B44" s="178"/>
      <c r="C44" s="179"/>
      <c r="D44" s="168"/>
      <c r="E44" s="170"/>
      <c r="F44" s="170"/>
      <c r="G44" s="170"/>
      <c r="H44" s="170"/>
      <c r="I44" s="171"/>
      <c r="J44" s="180"/>
      <c r="K44" s="137"/>
      <c r="L44" s="181"/>
      <c r="M44" s="174"/>
      <c r="N44" s="175"/>
      <c r="O44" s="140"/>
    </row>
    <row r="45" spans="1:15" s="198" customFormat="1" ht="15" customHeight="1">
      <c r="A45" s="162" t="s">
        <v>90</v>
      </c>
      <c r="C45" s="156"/>
      <c r="D45" s="164"/>
      <c r="E45" s="145">
        <f>SUM(E46:E46)</f>
        <v>41716505</v>
      </c>
      <c r="F45" s="145">
        <f>IF(E$8&gt;0,(E45/E$8)*100,0)</f>
        <v>0.24</v>
      </c>
      <c r="G45" s="145">
        <f>SUM(G46:G46)</f>
        <v>22823741</v>
      </c>
      <c r="H45" s="145">
        <f>IF(G$8&gt;0,(G45/G$8)*100,0)</f>
        <v>0.13</v>
      </c>
      <c r="I45" s="146">
        <f>E45-G45</f>
        <v>18892764</v>
      </c>
      <c r="J45" s="147">
        <f>ABS(IF(G45=0,0,((I45/G45)*100)))</f>
        <v>82.78</v>
      </c>
      <c r="K45" s="159" t="s">
        <v>91</v>
      </c>
      <c r="L45" s="159" t="s">
        <v>92</v>
      </c>
      <c r="M45" s="160"/>
      <c r="N45" s="165"/>
      <c r="O45" s="166">
        <v>41600</v>
      </c>
    </row>
    <row r="46" spans="1:15" s="199" customFormat="1" ht="15" customHeight="1">
      <c r="A46" s="131"/>
      <c r="B46" s="167" t="s">
        <v>93</v>
      </c>
      <c r="C46" s="167"/>
      <c r="D46" s="168"/>
      <c r="E46" s="169">
        <v>41716505</v>
      </c>
      <c r="F46" s="170">
        <f>IF(E$8&gt;0,(E46/E$8)*100,0)</f>
        <v>0.24</v>
      </c>
      <c r="G46" s="169">
        <v>22823741</v>
      </c>
      <c r="H46" s="170">
        <f>IF(G$8&gt;0,(G46/G$8)*100,0)</f>
        <v>0.13</v>
      </c>
      <c r="I46" s="171">
        <f>E46-G46</f>
        <v>18892764</v>
      </c>
      <c r="J46" s="172">
        <f>ABS(IF(G46=0,0,((I46/G46)*100)))</f>
        <v>82.78</v>
      </c>
      <c r="K46" s="137"/>
      <c r="L46" s="173" t="s">
        <v>44</v>
      </c>
      <c r="M46" s="174" t="s">
        <v>93</v>
      </c>
      <c r="N46" s="175"/>
      <c r="O46" s="140">
        <v>41610</v>
      </c>
    </row>
    <row r="47" spans="1:15" s="202" customFormat="1" ht="8.25" customHeight="1">
      <c r="A47" s="131"/>
      <c r="B47" s="200"/>
      <c r="C47" s="179"/>
      <c r="D47" s="168"/>
      <c r="E47" s="170"/>
      <c r="F47" s="170"/>
      <c r="G47" s="170"/>
      <c r="H47" s="170"/>
      <c r="I47" s="171"/>
      <c r="J47" s="180"/>
      <c r="K47" s="137"/>
      <c r="L47" s="201"/>
      <c r="M47" s="174"/>
      <c r="N47" s="175"/>
      <c r="O47" s="140"/>
    </row>
    <row r="48" spans="1:15" s="203" customFormat="1" ht="13.5" customHeight="1">
      <c r="A48" s="162" t="s">
        <v>94</v>
      </c>
      <c r="C48" s="156"/>
      <c r="D48" s="164"/>
      <c r="E48" s="145">
        <f>SUM(E49:E52)</f>
        <v>9729521757</v>
      </c>
      <c r="F48" s="145">
        <f>IF(E$8&gt;0,(E48/E$8)*100,0)</f>
        <v>55.62</v>
      </c>
      <c r="G48" s="145">
        <f>SUM(G49:G52)</f>
        <v>9866823668</v>
      </c>
      <c r="H48" s="145">
        <f>IF(G$8&gt;0,(G48/G$8)*100,0)</f>
        <v>56.46</v>
      </c>
      <c r="I48" s="146">
        <f>E48-G48</f>
        <v>-137301911</v>
      </c>
      <c r="J48" s="147">
        <f>ABS(IF(G48=0,0,((I48/G48)*100)))</f>
        <v>1.39</v>
      </c>
      <c r="K48" s="159" t="s">
        <v>95</v>
      </c>
      <c r="L48" s="159" t="s">
        <v>96</v>
      </c>
      <c r="M48" s="160"/>
      <c r="N48" s="165"/>
      <c r="O48" s="152">
        <v>41700</v>
      </c>
    </row>
    <row r="49" spans="1:15" s="28" customFormat="1" ht="15" customHeight="1">
      <c r="A49" s="131"/>
      <c r="B49" s="167" t="s">
        <v>97</v>
      </c>
      <c r="C49" s="167"/>
      <c r="D49" s="195"/>
      <c r="E49" s="169"/>
      <c r="F49" s="170">
        <f>IF(E$8&gt;0,(E49/E$8)*100,0)</f>
        <v>0</v>
      </c>
      <c r="G49" s="169"/>
      <c r="H49" s="170">
        <f>IF(G$8&gt;0,(G49/G$8)*100,0)</f>
        <v>0</v>
      </c>
      <c r="I49" s="171">
        <f>E49-G49</f>
        <v>0</v>
      </c>
      <c r="J49" s="172">
        <f>ABS(IF(G49=0,0,((I49/G49)*100)))</f>
        <v>0</v>
      </c>
      <c r="K49" s="137"/>
      <c r="L49" s="173" t="s">
        <v>44</v>
      </c>
      <c r="M49" s="179" t="s">
        <v>98</v>
      </c>
      <c r="N49" s="196"/>
      <c r="O49" s="140">
        <v>41710</v>
      </c>
    </row>
    <row r="50" spans="1:15" s="28" customFormat="1" ht="15" customHeight="1">
      <c r="A50" s="131"/>
      <c r="B50" s="167" t="s">
        <v>99</v>
      </c>
      <c r="C50" s="167"/>
      <c r="D50" s="195"/>
      <c r="E50" s="169">
        <v>9729521757</v>
      </c>
      <c r="F50" s="170">
        <f>IF(E$8&gt;0,(E50/E$8)*100,0)</f>
        <v>55.62</v>
      </c>
      <c r="G50" s="169">
        <v>9866823668</v>
      </c>
      <c r="H50" s="170">
        <f>IF(G$8&gt;0,(G50/G$8)*100,0)</f>
        <v>56.46</v>
      </c>
      <c r="I50" s="171">
        <f>E50-G50</f>
        <v>-137301911</v>
      </c>
      <c r="J50" s="172">
        <f>ABS(IF(G50=0,0,((I50/G50)*100)))</f>
        <v>1.39</v>
      </c>
      <c r="K50" s="137"/>
      <c r="L50" s="173" t="s">
        <v>45</v>
      </c>
      <c r="M50" s="174" t="s">
        <v>99</v>
      </c>
      <c r="N50" s="196"/>
      <c r="O50" s="140">
        <v>41720</v>
      </c>
    </row>
    <row r="51" spans="1:15" s="28" customFormat="1" ht="15" customHeight="1">
      <c r="A51" s="131"/>
      <c r="B51" s="167" t="s">
        <v>100</v>
      </c>
      <c r="C51" s="167"/>
      <c r="D51" s="195"/>
      <c r="E51" s="169"/>
      <c r="F51" s="170">
        <f>IF(E$8&gt;0,(E51/E$8)*100,0)</f>
        <v>0</v>
      </c>
      <c r="G51" s="169"/>
      <c r="H51" s="170">
        <f>IF(G$8&gt;0,(G51/G$8)*100,0)</f>
        <v>0</v>
      </c>
      <c r="I51" s="171">
        <f>E51-G51</f>
        <v>0</v>
      </c>
      <c r="J51" s="172">
        <f>ABS(IF(G51=0,0,((I51/G51)*100)))</f>
        <v>0</v>
      </c>
      <c r="K51" s="137"/>
      <c r="L51" s="204" t="s">
        <v>48</v>
      </c>
      <c r="M51" s="179" t="s">
        <v>100</v>
      </c>
      <c r="N51" s="196"/>
      <c r="O51" s="140">
        <v>41730</v>
      </c>
    </row>
    <row r="52" spans="1:15" s="28" customFormat="1" ht="27" customHeight="1">
      <c r="A52" s="131"/>
      <c r="B52" s="205" t="s">
        <v>136</v>
      </c>
      <c r="C52" s="167"/>
      <c r="D52" s="195"/>
      <c r="E52" s="169"/>
      <c r="F52" s="170">
        <f>IF(E$8&gt;0,(E52/E$8)*100,0)</f>
        <v>0</v>
      </c>
      <c r="G52" s="169"/>
      <c r="H52" s="170">
        <f>IF(G$8&gt;0,(G52/G$8)*100,0)</f>
        <v>0</v>
      </c>
      <c r="I52" s="171">
        <f>E52-G52</f>
        <v>0</v>
      </c>
      <c r="J52" s="172">
        <f>ABS(IF(G52=0,0,((I52/G52)*100)))</f>
        <v>0</v>
      </c>
      <c r="K52" s="137"/>
      <c r="L52" s="204" t="s">
        <v>51</v>
      </c>
      <c r="M52" s="179" t="s">
        <v>101</v>
      </c>
      <c r="N52" s="196"/>
      <c r="O52" s="140">
        <v>41740</v>
      </c>
    </row>
    <row r="53" spans="1:15" s="206" customFormat="1" ht="7.5" customHeight="1">
      <c r="A53" s="131"/>
      <c r="B53" s="200"/>
      <c r="C53" s="179"/>
      <c r="D53" s="195"/>
      <c r="E53" s="170"/>
      <c r="F53" s="170"/>
      <c r="G53" s="170"/>
      <c r="H53" s="170"/>
      <c r="I53" s="171"/>
      <c r="J53" s="180"/>
      <c r="K53" s="137"/>
      <c r="L53" s="201"/>
      <c r="M53" s="174"/>
      <c r="N53" s="196"/>
      <c r="O53" s="176"/>
    </row>
    <row r="54" spans="1:15" s="218" customFormat="1" ht="39" customHeight="1" thickBot="1">
      <c r="A54" s="207" t="s">
        <v>102</v>
      </c>
      <c r="B54" s="208"/>
      <c r="C54" s="208"/>
      <c r="D54" s="209"/>
      <c r="E54" s="210">
        <f>E8</f>
        <v>17492887454</v>
      </c>
      <c r="F54" s="210">
        <f>IF(E$8&gt;0,(E54/E$8)*100,0)</f>
        <v>100</v>
      </c>
      <c r="G54" s="210">
        <f>G8</f>
        <v>17474641653</v>
      </c>
      <c r="H54" s="210">
        <f>IF(G$8&gt;0,(G54/G$8)*100,0)</f>
        <v>100</v>
      </c>
      <c r="I54" s="211">
        <f>E54-G54</f>
        <v>18245801</v>
      </c>
      <c r="J54" s="212">
        <f>ABS(IF(G54=0,0,((I54/G54)*100)))</f>
        <v>0.1</v>
      </c>
      <c r="K54" s="213"/>
      <c r="L54" s="214" t="s">
        <v>103</v>
      </c>
      <c r="M54" s="215"/>
      <c r="N54" s="216"/>
      <c r="O54" s="217">
        <v>42000</v>
      </c>
    </row>
    <row r="55" spans="1:15" s="222" customFormat="1" ht="24" customHeight="1">
      <c r="A55" s="219" t="s">
        <v>137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20"/>
      <c r="L55" s="220"/>
      <c r="M55" s="220"/>
      <c r="N55" s="220"/>
      <c r="O55" s="221"/>
    </row>
    <row r="56" spans="1:15" s="2" customFormat="1" ht="18" customHeight="1">
      <c r="A56" s="223" t="s">
        <v>104</v>
      </c>
      <c r="D56" s="86"/>
      <c r="E56" s="87"/>
      <c r="F56" s="87"/>
      <c r="G56" s="87"/>
      <c r="H56" s="87"/>
      <c r="I56" s="88"/>
      <c r="J56" s="224"/>
      <c r="K56" s="89" t="s">
        <v>104</v>
      </c>
      <c r="L56" s="90"/>
      <c r="M56" s="90"/>
      <c r="N56" s="91"/>
      <c r="O56" s="225"/>
    </row>
    <row r="57" spans="1:15" s="236" customFormat="1" ht="36" customHeight="1">
      <c r="A57" s="226" t="s">
        <v>138</v>
      </c>
      <c r="B57" s="105"/>
      <c r="C57" s="227"/>
      <c r="D57" s="106"/>
      <c r="E57" s="228"/>
      <c r="F57" s="228"/>
      <c r="G57" s="228"/>
      <c r="H57" s="228"/>
      <c r="I57" s="229"/>
      <c r="J57" s="230"/>
      <c r="K57" s="231"/>
      <c r="L57" s="232"/>
      <c r="M57" s="233"/>
      <c r="N57" s="234"/>
      <c r="O57" s="235"/>
    </row>
    <row r="58" spans="1:15" s="97" customFormat="1" ht="18" customHeight="1">
      <c r="A58" s="237"/>
      <c r="C58" s="98"/>
      <c r="D58" s="99"/>
      <c r="E58" s="100"/>
      <c r="F58" s="100"/>
      <c r="G58" s="100"/>
      <c r="H58" s="100"/>
      <c r="I58" s="101"/>
      <c r="J58" s="238"/>
      <c r="K58" s="239"/>
      <c r="L58" s="240"/>
      <c r="M58" s="241"/>
      <c r="N58" s="242"/>
      <c r="O58" s="243"/>
    </row>
    <row r="59" spans="1:15" s="12" customFormat="1" ht="32.25" customHeight="1" thickBot="1">
      <c r="A59" s="244" t="s">
        <v>139</v>
      </c>
      <c r="B59" s="105"/>
      <c r="D59" s="106"/>
      <c r="E59" s="107"/>
      <c r="F59" s="107"/>
      <c r="G59" s="107"/>
      <c r="H59" s="107"/>
      <c r="I59" s="108"/>
      <c r="J59" s="245" t="s">
        <v>140</v>
      </c>
      <c r="K59" s="246"/>
      <c r="L59" s="232"/>
      <c r="M59" s="247"/>
      <c r="N59" s="234"/>
      <c r="O59" s="248"/>
    </row>
    <row r="60" spans="1:15" s="8" customFormat="1" ht="28.5" customHeight="1">
      <c r="A60" s="112" t="s">
        <v>131</v>
      </c>
      <c r="B60" s="112"/>
      <c r="C60" s="112"/>
      <c r="D60" s="249"/>
      <c r="E60" s="114" t="s">
        <v>32</v>
      </c>
      <c r="F60" s="115"/>
      <c r="G60" s="114" t="s">
        <v>33</v>
      </c>
      <c r="H60" s="115"/>
      <c r="I60" s="250" t="s">
        <v>141</v>
      </c>
      <c r="J60" s="251"/>
      <c r="K60" s="118"/>
      <c r="L60" s="119"/>
      <c r="M60" s="119"/>
      <c r="N60" s="120"/>
      <c r="O60" s="121"/>
    </row>
    <row r="61" spans="1:15" s="8" customFormat="1" ht="28.5" customHeight="1">
      <c r="A61" s="122"/>
      <c r="B61" s="122"/>
      <c r="C61" s="122"/>
      <c r="D61" s="123"/>
      <c r="E61" s="124" t="s">
        <v>35</v>
      </c>
      <c r="F61" s="125" t="s">
        <v>4</v>
      </c>
      <c r="G61" s="124" t="s">
        <v>35</v>
      </c>
      <c r="H61" s="125" t="s">
        <v>4</v>
      </c>
      <c r="I61" s="124" t="s">
        <v>35</v>
      </c>
      <c r="J61" s="252" t="s">
        <v>4</v>
      </c>
      <c r="K61" s="127"/>
      <c r="L61" s="128" t="s">
        <v>36</v>
      </c>
      <c r="M61" s="128"/>
      <c r="N61" s="129"/>
      <c r="O61" s="253"/>
    </row>
    <row r="62" spans="1:15" s="141" customFormat="1" ht="6.75" customHeight="1">
      <c r="A62" s="131"/>
      <c r="B62" s="132"/>
      <c r="C62" s="132"/>
      <c r="D62" s="133"/>
      <c r="E62" s="134"/>
      <c r="F62" s="135"/>
      <c r="G62" s="134"/>
      <c r="H62" s="135"/>
      <c r="I62" s="134"/>
      <c r="J62" s="136"/>
      <c r="K62" s="137"/>
      <c r="L62" s="138"/>
      <c r="M62" s="138"/>
      <c r="N62" s="139"/>
      <c r="O62" s="140"/>
    </row>
    <row r="63" spans="1:15" s="153" customFormat="1" ht="15" customHeight="1">
      <c r="A63" s="154"/>
      <c r="B63" s="254" t="s">
        <v>105</v>
      </c>
      <c r="C63" s="255"/>
      <c r="D63" s="256"/>
      <c r="E63" s="145">
        <f>E65+E71+E75+E79</f>
        <v>10183342521</v>
      </c>
      <c r="F63" s="145">
        <f>IF(E$100&gt;0,(E63/E$100)*100,0)</f>
        <v>58.21</v>
      </c>
      <c r="G63" s="145">
        <f>G65+G71+G75+G79</f>
        <v>10760312524</v>
      </c>
      <c r="H63" s="145">
        <f>IF(G$100&gt;0,(G63/G$100)*100,0)</f>
        <v>61.58</v>
      </c>
      <c r="I63" s="146">
        <f>E63-G63</f>
        <v>-576970003</v>
      </c>
      <c r="J63" s="147">
        <f>ABS(IF(G63=0,0,((I63/G63)*100)))</f>
        <v>5.36</v>
      </c>
      <c r="K63" s="148"/>
      <c r="L63" s="149" t="s">
        <v>106</v>
      </c>
      <c r="M63" s="150"/>
      <c r="N63" s="151"/>
      <c r="O63" s="152">
        <v>43000</v>
      </c>
    </row>
    <row r="64" spans="1:15" s="153" customFormat="1" ht="4.5" customHeight="1">
      <c r="A64" s="154"/>
      <c r="B64" s="155"/>
      <c r="C64" s="156"/>
      <c r="D64" s="257"/>
      <c r="E64" s="145"/>
      <c r="F64" s="145"/>
      <c r="G64" s="145"/>
      <c r="H64" s="145"/>
      <c r="I64" s="146"/>
      <c r="J64" s="158"/>
      <c r="K64" s="148"/>
      <c r="L64" s="159"/>
      <c r="M64" s="160"/>
      <c r="N64" s="161"/>
      <c r="O64" s="152"/>
    </row>
    <row r="65" spans="1:15" s="218" customFormat="1" ht="17.25" customHeight="1">
      <c r="A65" s="258" t="s">
        <v>107</v>
      </c>
      <c r="B65" s="259"/>
      <c r="C65" s="260"/>
      <c r="D65" s="261"/>
      <c r="E65" s="262">
        <f>SUM(E66:E69)</f>
        <v>204944671</v>
      </c>
      <c r="F65" s="262">
        <f>IF(E$100&gt;0,(E65/E$100)*100,0)</f>
        <v>1.17</v>
      </c>
      <c r="G65" s="262">
        <f>SUM(G66:G69)</f>
        <v>186386811</v>
      </c>
      <c r="H65" s="262">
        <f>IF(G$100&gt;0,(G65/G$100)*100,0)</f>
        <v>1.07</v>
      </c>
      <c r="I65" s="263">
        <f>E65-G65</f>
        <v>18557860</v>
      </c>
      <c r="J65" s="264">
        <f>ABS(IF(G65=0,0,((I65/G65)*100)))</f>
        <v>9.96</v>
      </c>
      <c r="K65" s="265" t="s">
        <v>41</v>
      </c>
      <c r="L65" s="265" t="s">
        <v>108</v>
      </c>
      <c r="M65" s="266"/>
      <c r="N65" s="267"/>
      <c r="O65" s="217">
        <v>43100</v>
      </c>
    </row>
    <row r="66" spans="1:15" s="206" customFormat="1" ht="21" customHeight="1">
      <c r="A66" s="131"/>
      <c r="B66" s="167" t="s">
        <v>109</v>
      </c>
      <c r="C66" s="167"/>
      <c r="D66" s="268"/>
      <c r="E66" s="169"/>
      <c r="F66" s="170">
        <f>IF(E$100&gt;0,(E66/E$100)*100,0)</f>
        <v>0</v>
      </c>
      <c r="G66" s="169"/>
      <c r="H66" s="170">
        <f>IF(G$100&gt;0,(G66/G$100)*100,0)</f>
        <v>0</v>
      </c>
      <c r="I66" s="171">
        <f>E66-G66</f>
        <v>0</v>
      </c>
      <c r="J66" s="172">
        <f>ABS(IF(G66=0,0,((I66/G66)*100)))</f>
        <v>0</v>
      </c>
      <c r="K66" s="137"/>
      <c r="L66" s="173" t="s">
        <v>44</v>
      </c>
      <c r="M66" s="269" t="s">
        <v>109</v>
      </c>
      <c r="N66" s="270"/>
      <c r="O66" s="176">
        <v>43110</v>
      </c>
    </row>
    <row r="67" spans="1:15" s="206" customFormat="1" ht="21" customHeight="1">
      <c r="A67" s="131"/>
      <c r="B67" s="167" t="s">
        <v>110</v>
      </c>
      <c r="C67" s="167"/>
      <c r="D67" s="268"/>
      <c r="E67" s="169">
        <v>42316516</v>
      </c>
      <c r="F67" s="170">
        <f>IF(E$100&gt;0,(E67/E$100)*100,0)</f>
        <v>0.24</v>
      </c>
      <c r="G67" s="169">
        <v>38167105</v>
      </c>
      <c r="H67" s="170">
        <f>IF(G$100&gt;0,(G67/G$100)*100,0)</f>
        <v>0.22</v>
      </c>
      <c r="I67" s="171">
        <f>E67-G67</f>
        <v>4149411</v>
      </c>
      <c r="J67" s="172">
        <f>ABS(IF(G67=0,0,((I67/G67)*100)))</f>
        <v>10.87</v>
      </c>
      <c r="K67" s="137"/>
      <c r="L67" s="173" t="s">
        <v>45</v>
      </c>
      <c r="M67" s="271" t="s">
        <v>110</v>
      </c>
      <c r="N67" s="270"/>
      <c r="O67" s="176">
        <v>43120</v>
      </c>
    </row>
    <row r="68" spans="1:15" s="206" customFormat="1" ht="21" customHeight="1">
      <c r="A68" s="131"/>
      <c r="B68" s="167" t="s">
        <v>111</v>
      </c>
      <c r="C68" s="167"/>
      <c r="D68" s="268"/>
      <c r="E68" s="169">
        <v>162628155</v>
      </c>
      <c r="F68" s="170">
        <f>IF(E$100&gt;0,(E68/E$100)*100,0)</f>
        <v>0.93</v>
      </c>
      <c r="G68" s="169">
        <v>148219706</v>
      </c>
      <c r="H68" s="170">
        <f>IF(G$100&gt;0,(G68/G$100)*100,0)</f>
        <v>0.85</v>
      </c>
      <c r="I68" s="171">
        <f>E68-G68</f>
        <v>14408449</v>
      </c>
      <c r="J68" s="172">
        <f>ABS(IF(G68=0,0,((I68/G68)*100)))</f>
        <v>9.72</v>
      </c>
      <c r="K68" s="137"/>
      <c r="L68" s="173" t="s">
        <v>48</v>
      </c>
      <c r="M68" s="174" t="s">
        <v>111</v>
      </c>
      <c r="N68" s="270"/>
      <c r="O68" s="176">
        <v>43130</v>
      </c>
    </row>
    <row r="69" spans="1:15" s="206" customFormat="1" ht="21" customHeight="1">
      <c r="A69" s="131"/>
      <c r="B69" s="167" t="s">
        <v>142</v>
      </c>
      <c r="C69" s="167"/>
      <c r="D69" s="268"/>
      <c r="E69" s="169"/>
      <c r="F69" s="170">
        <f>IF(E$100&gt;0,(E69/E$100)*100,0)</f>
        <v>0</v>
      </c>
      <c r="G69" s="169"/>
      <c r="H69" s="170">
        <f>IF(G$100&gt;0,(G69/G$100)*100,0)</f>
        <v>0</v>
      </c>
      <c r="I69" s="171">
        <f>E69-G69</f>
        <v>0</v>
      </c>
      <c r="J69" s="172">
        <f>ABS(IF(G69=0,0,((I69/G69)*100)))</f>
        <v>0</v>
      </c>
      <c r="K69" s="137"/>
      <c r="L69" s="173"/>
      <c r="M69" s="174"/>
      <c r="N69" s="270"/>
      <c r="O69" s="176"/>
    </row>
    <row r="70" spans="1:15" s="206" customFormat="1" ht="4.5" customHeight="1">
      <c r="A70" s="131"/>
      <c r="B70" s="178"/>
      <c r="C70" s="179"/>
      <c r="D70" s="272"/>
      <c r="E70" s="170"/>
      <c r="F70" s="170"/>
      <c r="G70" s="170"/>
      <c r="H70" s="170"/>
      <c r="I70" s="171"/>
      <c r="J70" s="180"/>
      <c r="K70" s="137"/>
      <c r="L70" s="181"/>
      <c r="M70" s="174"/>
      <c r="N70" s="196"/>
      <c r="O70" s="176"/>
    </row>
    <row r="71" spans="1:15" s="218" customFormat="1" ht="17.25" customHeight="1">
      <c r="A71" s="258" t="s">
        <v>112</v>
      </c>
      <c r="B71" s="259"/>
      <c r="C71" s="260"/>
      <c r="D71" s="261"/>
      <c r="E71" s="262">
        <f>SUM(E72:E73)</f>
        <v>0</v>
      </c>
      <c r="F71" s="262">
        <f>IF(E$100&gt;0,(E71/E$100)*100,0)</f>
        <v>0</v>
      </c>
      <c r="G71" s="262">
        <f>SUM(G72:G73)</f>
        <v>0</v>
      </c>
      <c r="H71" s="262">
        <f>IF(G$100&gt;0,(G71/G$100)*100,0)</f>
        <v>0</v>
      </c>
      <c r="I71" s="263">
        <f>E71-G71</f>
        <v>0</v>
      </c>
      <c r="J71" s="264">
        <f>ABS(IF(G71=0,0,((I71/G71)*100)))</f>
        <v>0</v>
      </c>
      <c r="K71" s="265" t="s">
        <v>57</v>
      </c>
      <c r="L71" s="265" t="s">
        <v>113</v>
      </c>
      <c r="M71" s="266"/>
      <c r="N71" s="267"/>
      <c r="O71" s="217">
        <v>43200</v>
      </c>
    </row>
    <row r="72" spans="1:15" s="206" customFormat="1" ht="21" customHeight="1">
      <c r="A72" s="131"/>
      <c r="B72" s="167" t="s">
        <v>114</v>
      </c>
      <c r="C72" s="167"/>
      <c r="D72" s="268"/>
      <c r="E72" s="169"/>
      <c r="F72" s="170">
        <f>IF(E$100&gt;0,(E72/E$100)*100,0)</f>
        <v>0</v>
      </c>
      <c r="G72" s="169"/>
      <c r="H72" s="170">
        <f>IF(G$100&gt;0,(G72/G$100)*100,0)</f>
        <v>0</v>
      </c>
      <c r="I72" s="171">
        <f>E72-G72</f>
        <v>0</v>
      </c>
      <c r="J72" s="172">
        <f>ABS(IF(G72=0,0,((I72/G72)*100)))</f>
        <v>0</v>
      </c>
      <c r="K72" s="137"/>
      <c r="L72" s="173" t="s">
        <v>44</v>
      </c>
      <c r="M72" s="271" t="s">
        <v>114</v>
      </c>
      <c r="N72" s="270"/>
      <c r="O72" s="176">
        <v>43210</v>
      </c>
    </row>
    <row r="73" spans="1:15" s="206" customFormat="1" ht="21" customHeight="1">
      <c r="A73" s="131"/>
      <c r="B73" s="167" t="s">
        <v>143</v>
      </c>
      <c r="C73" s="167"/>
      <c r="D73" s="268"/>
      <c r="E73" s="169"/>
      <c r="F73" s="170">
        <f>IF(E$100&gt;0,(E73/E$100)*100,0)</f>
        <v>0</v>
      </c>
      <c r="G73" s="169"/>
      <c r="H73" s="170">
        <f>IF(G$100&gt;0,(G73/G$100)*100,0)</f>
        <v>0</v>
      </c>
      <c r="I73" s="171">
        <f>E73-G73</f>
        <v>0</v>
      </c>
      <c r="J73" s="172">
        <f>ABS(IF(G73=0,0,((I73/G73)*100)))</f>
        <v>0</v>
      </c>
      <c r="K73" s="137"/>
      <c r="L73" s="173"/>
      <c r="M73" s="271"/>
      <c r="N73" s="270"/>
      <c r="O73" s="176"/>
    </row>
    <row r="74" spans="1:15" s="206" customFormat="1" ht="4.5" customHeight="1">
      <c r="A74" s="131"/>
      <c r="B74" s="178"/>
      <c r="C74" s="179"/>
      <c r="D74" s="272"/>
      <c r="E74" s="170"/>
      <c r="F74" s="170"/>
      <c r="G74" s="170"/>
      <c r="H74" s="170"/>
      <c r="I74" s="171"/>
      <c r="J74" s="180"/>
      <c r="K74" s="137"/>
      <c r="L74" s="181"/>
      <c r="M74" s="174"/>
      <c r="N74" s="196"/>
      <c r="O74" s="176"/>
    </row>
    <row r="75" spans="1:15" s="218" customFormat="1" ht="17.25" customHeight="1">
      <c r="A75" s="258" t="s">
        <v>144</v>
      </c>
      <c r="B75" s="259"/>
      <c r="C75" s="260"/>
      <c r="D75" s="261"/>
      <c r="E75" s="262">
        <f>SUM(E76:E77)</f>
        <v>9978397850</v>
      </c>
      <c r="F75" s="262">
        <f>IF(E$100&gt;0,(E75/E$100)*100,0)</f>
        <v>57.04</v>
      </c>
      <c r="G75" s="262">
        <f>SUM(G76:G77)</f>
        <v>10573925713</v>
      </c>
      <c r="H75" s="262">
        <f>IF(G$100&gt;0,(G75/G$100)*100,0)</f>
        <v>60.51</v>
      </c>
      <c r="I75" s="263">
        <f>E75-G75</f>
        <v>-595527863</v>
      </c>
      <c r="J75" s="264">
        <f>ABS(IF(G75=0,0,((I75/G75)*100)))</f>
        <v>5.63</v>
      </c>
      <c r="K75" s="265" t="s">
        <v>65</v>
      </c>
      <c r="L75" s="265" t="s">
        <v>115</v>
      </c>
      <c r="M75" s="266"/>
      <c r="N75" s="267"/>
      <c r="O75" s="217">
        <v>43300</v>
      </c>
    </row>
    <row r="76" spans="1:15" s="206" customFormat="1" ht="21" customHeight="1">
      <c r="A76" s="131"/>
      <c r="B76" s="167" t="s">
        <v>145</v>
      </c>
      <c r="C76" s="167"/>
      <c r="D76" s="268"/>
      <c r="E76" s="169"/>
      <c r="F76" s="170">
        <f>IF(E$100&gt;0,(E76/E$100)*100,0)</f>
        <v>0</v>
      </c>
      <c r="G76" s="169"/>
      <c r="H76" s="170">
        <f>IF(G$100&gt;0,(G76/G$100)*100,0)</f>
        <v>0</v>
      </c>
      <c r="I76" s="171">
        <f>E76-G76</f>
        <v>0</v>
      </c>
      <c r="J76" s="172">
        <f>ABS(IF(G76=0,0,((I76/G76)*100)))</f>
        <v>0</v>
      </c>
      <c r="K76" s="137"/>
      <c r="L76" s="173" t="s">
        <v>44</v>
      </c>
      <c r="M76" s="271" t="s">
        <v>116</v>
      </c>
      <c r="N76" s="270"/>
      <c r="O76" s="176">
        <v>43310</v>
      </c>
    </row>
    <row r="77" spans="1:15" s="206" customFormat="1" ht="21" customHeight="1">
      <c r="A77" s="131"/>
      <c r="B77" s="167" t="s">
        <v>146</v>
      </c>
      <c r="C77" s="167"/>
      <c r="D77" s="268"/>
      <c r="E77" s="169">
        <v>9978397850</v>
      </c>
      <c r="F77" s="170">
        <f>IF(E$100&gt;0,(E77/E$100)*100,0)</f>
        <v>57.04</v>
      </c>
      <c r="G77" s="169">
        <v>10573925713</v>
      </c>
      <c r="H77" s="170">
        <f>IF(G$100&gt;0,(G77/G$100)*100,0)</f>
        <v>60.51</v>
      </c>
      <c r="I77" s="171">
        <f>E77-G77</f>
        <v>-595527863</v>
      </c>
      <c r="J77" s="172">
        <f>ABS(IF(G77=0,0,((I77/G77)*100)))</f>
        <v>5.63</v>
      </c>
      <c r="K77" s="137"/>
      <c r="L77" s="173"/>
      <c r="M77" s="271"/>
      <c r="N77" s="270"/>
      <c r="O77" s="176"/>
    </row>
    <row r="78" spans="1:15" s="206" customFormat="1" ht="4.5" customHeight="1">
      <c r="A78" s="131"/>
      <c r="B78" s="273"/>
      <c r="C78" s="273"/>
      <c r="D78" s="268"/>
      <c r="E78" s="170"/>
      <c r="F78" s="170"/>
      <c r="G78" s="170"/>
      <c r="H78" s="170"/>
      <c r="I78" s="171"/>
      <c r="J78" s="172"/>
      <c r="K78" s="137"/>
      <c r="L78" s="173"/>
      <c r="M78" s="271"/>
      <c r="N78" s="270"/>
      <c r="O78" s="176"/>
    </row>
    <row r="79" spans="1:15" s="281" customFormat="1" ht="17.25" customHeight="1">
      <c r="A79" s="258" t="s">
        <v>147</v>
      </c>
      <c r="B79" s="274"/>
      <c r="C79" s="274"/>
      <c r="D79" s="275"/>
      <c r="E79" s="262">
        <f>SUM(E80)</f>
        <v>0</v>
      </c>
      <c r="F79" s="262">
        <f>IF(E$100&gt;0,(E79/E$100)*100,0)</f>
        <v>0</v>
      </c>
      <c r="G79" s="262">
        <f>SUM(G80)</f>
        <v>0</v>
      </c>
      <c r="H79" s="262">
        <f>IF(G$100&gt;0,(G79/G$100)*100,0)</f>
        <v>0</v>
      </c>
      <c r="I79" s="263">
        <f>E79-G79</f>
        <v>0</v>
      </c>
      <c r="J79" s="264">
        <f>ABS(IF(G79=0,0,((I79/G79)*100)))</f>
        <v>0</v>
      </c>
      <c r="K79" s="276"/>
      <c r="L79" s="277"/>
      <c r="M79" s="278"/>
      <c r="N79" s="279"/>
      <c r="O79" s="280"/>
    </row>
    <row r="80" spans="1:15" s="206" customFormat="1" ht="21" customHeight="1">
      <c r="A80" s="131"/>
      <c r="B80" s="167" t="s">
        <v>148</v>
      </c>
      <c r="C80" s="167"/>
      <c r="D80" s="268"/>
      <c r="E80" s="169"/>
      <c r="F80" s="170">
        <f>IF(E$100&gt;0,(E80/E$100)*100,0)</f>
        <v>0</v>
      </c>
      <c r="G80" s="169"/>
      <c r="H80" s="170">
        <f>IF(G$100&gt;0,(G80/G$100)*100,0)</f>
        <v>0</v>
      </c>
      <c r="I80" s="171">
        <f>E80-G80</f>
        <v>0</v>
      </c>
      <c r="J80" s="172">
        <f>ABS(IF(G80=0,0,((I80/G80)*100)))</f>
        <v>0</v>
      </c>
      <c r="K80" s="137"/>
      <c r="L80" s="173"/>
      <c r="M80" s="271"/>
      <c r="N80" s="270"/>
      <c r="O80" s="176"/>
    </row>
    <row r="81" spans="1:15" s="206" customFormat="1" ht="21" customHeight="1">
      <c r="A81" s="131"/>
      <c r="B81" s="178"/>
      <c r="C81" s="179"/>
      <c r="D81" s="272"/>
      <c r="E81" s="170"/>
      <c r="F81" s="170"/>
      <c r="G81" s="170"/>
      <c r="H81" s="170"/>
      <c r="I81" s="171"/>
      <c r="J81" s="180"/>
      <c r="K81" s="137"/>
      <c r="L81" s="181"/>
      <c r="M81" s="174"/>
      <c r="N81" s="196"/>
      <c r="O81" s="176"/>
    </row>
    <row r="82" spans="1:15" s="153" customFormat="1" ht="21" customHeight="1">
      <c r="A82" s="282"/>
      <c r="B82" s="254" t="s">
        <v>117</v>
      </c>
      <c r="C82" s="283"/>
      <c r="D82" s="284"/>
      <c r="E82" s="145">
        <f>SUM(E84,E87,E91,E95)</f>
        <v>7309544933</v>
      </c>
      <c r="F82" s="145">
        <f>IF(E$100&gt;0,(E82/E$100)*100,0)</f>
        <v>41.79</v>
      </c>
      <c r="G82" s="145">
        <f>SUM(G84,G87,G91,G95)</f>
        <v>6714329129</v>
      </c>
      <c r="H82" s="145">
        <f>IF(G$100&gt;0,(G82/G$100)*100,0)</f>
        <v>38.42</v>
      </c>
      <c r="I82" s="146">
        <f>E82-G82</f>
        <v>595215804</v>
      </c>
      <c r="J82" s="147">
        <f>ABS(IF(G82=0,0,((I82/G82)*100)))</f>
        <v>8.86</v>
      </c>
      <c r="K82" s="148"/>
      <c r="L82" s="149" t="s">
        <v>118</v>
      </c>
      <c r="M82" s="285"/>
      <c r="N82" s="286"/>
      <c r="O82" s="152">
        <v>44000</v>
      </c>
    </row>
    <row r="83" spans="1:15" s="206" customFormat="1" ht="4.5" customHeight="1">
      <c r="A83" s="131"/>
      <c r="B83" s="178"/>
      <c r="C83" s="179"/>
      <c r="D83" s="272"/>
      <c r="E83" s="170"/>
      <c r="F83" s="170"/>
      <c r="G83" s="170"/>
      <c r="H83" s="170"/>
      <c r="I83" s="171"/>
      <c r="J83" s="180"/>
      <c r="K83" s="137"/>
      <c r="L83" s="181"/>
      <c r="M83" s="174"/>
      <c r="N83" s="196"/>
      <c r="O83" s="176"/>
    </row>
    <row r="84" spans="1:15" s="218" customFormat="1" ht="17.25" customHeight="1">
      <c r="A84" s="258" t="s">
        <v>119</v>
      </c>
      <c r="B84" s="259"/>
      <c r="C84" s="287"/>
      <c r="D84" s="288"/>
      <c r="E84" s="262">
        <f>SUM(E85)</f>
        <v>4537213555</v>
      </c>
      <c r="F84" s="262">
        <f>IF(E$100&gt;0,(E84/E$100)*100,0)</f>
        <v>25.94</v>
      </c>
      <c r="G84" s="262">
        <f>SUM(G85)</f>
        <v>4136056653</v>
      </c>
      <c r="H84" s="262">
        <f>IF(G$100&gt;0,(G84/G$100)*100,0)</f>
        <v>23.67</v>
      </c>
      <c r="I84" s="263">
        <f>E84-G84</f>
        <v>401156902</v>
      </c>
      <c r="J84" s="264">
        <f>ABS(IF(G84=0,0,((I84/G84)*100)))</f>
        <v>9.7</v>
      </c>
      <c r="K84" s="265" t="s">
        <v>41</v>
      </c>
      <c r="L84" s="265" t="s">
        <v>120</v>
      </c>
      <c r="M84" s="289"/>
      <c r="N84" s="290"/>
      <c r="O84" s="217">
        <v>44100</v>
      </c>
    </row>
    <row r="85" spans="1:15" s="206" customFormat="1" ht="21" customHeight="1">
      <c r="A85" s="131"/>
      <c r="B85" s="167" t="s">
        <v>121</v>
      </c>
      <c r="C85" s="167"/>
      <c r="D85" s="291"/>
      <c r="E85" s="169">
        <v>4537213555</v>
      </c>
      <c r="F85" s="170">
        <f>IF(E$100&gt;0,(E85/E$100)*100,0)</f>
        <v>25.94</v>
      </c>
      <c r="G85" s="169">
        <v>4136056653</v>
      </c>
      <c r="H85" s="170">
        <f>IF(G$100&gt;0,(G85/G$100)*100,0)</f>
        <v>23.67</v>
      </c>
      <c r="I85" s="171">
        <f>E85-G85</f>
        <v>401156902</v>
      </c>
      <c r="J85" s="172">
        <f>ABS(IF(G85=0,0,((I85/G85)*100)))</f>
        <v>9.7</v>
      </c>
      <c r="K85" s="137"/>
      <c r="L85" s="173" t="s">
        <v>44</v>
      </c>
      <c r="M85" s="174" t="s">
        <v>121</v>
      </c>
      <c r="N85" s="292"/>
      <c r="O85" s="176">
        <v>44110</v>
      </c>
    </row>
    <row r="86" spans="1:15" s="206" customFormat="1" ht="4.5" customHeight="1">
      <c r="A86" s="131"/>
      <c r="B86" s="178"/>
      <c r="C86" s="179"/>
      <c r="D86" s="272"/>
      <c r="E86" s="170"/>
      <c r="F86" s="170"/>
      <c r="G86" s="170"/>
      <c r="H86" s="170"/>
      <c r="I86" s="171"/>
      <c r="J86" s="180"/>
      <c r="K86" s="137"/>
      <c r="L86" s="181"/>
      <c r="M86" s="174"/>
      <c r="N86" s="196"/>
      <c r="O86" s="176"/>
    </row>
    <row r="87" spans="1:15" s="218" customFormat="1" ht="17.25" customHeight="1">
      <c r="A87" s="258" t="s">
        <v>122</v>
      </c>
      <c r="B87" s="259"/>
      <c r="C87" s="293"/>
      <c r="D87" s="261"/>
      <c r="E87" s="262">
        <f>SUM(E88:E89)</f>
        <v>3519271260</v>
      </c>
      <c r="F87" s="262">
        <f>IF(E$100&gt;0,(E87/E$100)*100,0)</f>
        <v>20.12</v>
      </c>
      <c r="G87" s="262">
        <f>SUM(G88:G89)</f>
        <v>2807581919</v>
      </c>
      <c r="H87" s="262">
        <f>IF(G$100&gt;0,(G87/G$100)*100,0)</f>
        <v>16.07</v>
      </c>
      <c r="I87" s="263">
        <f>E87-G87</f>
        <v>711689341</v>
      </c>
      <c r="J87" s="264">
        <f>ABS(IF(G87=0,0,((I87/G87)*100)))</f>
        <v>25.35</v>
      </c>
      <c r="K87" s="265" t="s">
        <v>57</v>
      </c>
      <c r="L87" s="265" t="s">
        <v>123</v>
      </c>
      <c r="M87" s="266"/>
      <c r="N87" s="267"/>
      <c r="O87" s="217">
        <v>44200</v>
      </c>
    </row>
    <row r="88" spans="1:15" s="206" customFormat="1" ht="21" customHeight="1">
      <c r="A88" s="131"/>
      <c r="B88" s="167" t="s">
        <v>124</v>
      </c>
      <c r="C88" s="167"/>
      <c r="D88" s="268"/>
      <c r="E88" s="169">
        <v>3519271260</v>
      </c>
      <c r="F88" s="170">
        <f>IF(E$100&gt;0,(E88/E$100)*100,0)</f>
        <v>20.12</v>
      </c>
      <c r="G88" s="169">
        <v>2807581919</v>
      </c>
      <c r="H88" s="170">
        <f>IF(G$100&gt;0,(G88/G$100)*100,0)</f>
        <v>16.07</v>
      </c>
      <c r="I88" s="171">
        <f>E88-G88</f>
        <v>711689341</v>
      </c>
      <c r="J88" s="172">
        <f>ABS(IF(G88=0,0,((I88/G88)*100)))</f>
        <v>25.35</v>
      </c>
      <c r="K88" s="137"/>
      <c r="L88" s="173" t="s">
        <v>44</v>
      </c>
      <c r="M88" s="174" t="s">
        <v>124</v>
      </c>
      <c r="N88" s="270"/>
      <c r="O88" s="176">
        <v>44210</v>
      </c>
    </row>
    <row r="89" spans="1:15" s="206" customFormat="1" ht="21" customHeight="1">
      <c r="A89" s="131"/>
      <c r="B89" s="167" t="s">
        <v>125</v>
      </c>
      <c r="C89" s="167"/>
      <c r="D89" s="268"/>
      <c r="E89" s="169"/>
      <c r="F89" s="170">
        <f>IF(E$100&gt;0,(E89/E$100)*100,0)</f>
        <v>0</v>
      </c>
      <c r="G89" s="169"/>
      <c r="H89" s="170">
        <f>IF(G$100&gt;0,(G89/G$100)*100,0)</f>
        <v>0</v>
      </c>
      <c r="I89" s="171">
        <f>E89-G89</f>
        <v>0</v>
      </c>
      <c r="J89" s="172">
        <f>ABS(IF(G89=0,0,((I89/G89)*100)))</f>
        <v>0</v>
      </c>
      <c r="K89" s="137"/>
      <c r="L89" s="173" t="s">
        <v>45</v>
      </c>
      <c r="M89" s="174" t="s">
        <v>125</v>
      </c>
      <c r="N89" s="270"/>
      <c r="O89" s="176">
        <v>44220</v>
      </c>
    </row>
    <row r="90" spans="1:15" s="206" customFormat="1" ht="4.5" customHeight="1">
      <c r="A90" s="131"/>
      <c r="B90" s="178"/>
      <c r="C90" s="179"/>
      <c r="D90" s="272"/>
      <c r="E90" s="170"/>
      <c r="F90" s="170"/>
      <c r="G90" s="170"/>
      <c r="H90" s="170"/>
      <c r="I90" s="171"/>
      <c r="J90" s="180"/>
      <c r="K90" s="137"/>
      <c r="L90" s="181"/>
      <c r="M90" s="174"/>
      <c r="N90" s="196"/>
      <c r="O90" s="176"/>
    </row>
    <row r="91" spans="1:15" s="218" customFormat="1" ht="17.25" customHeight="1">
      <c r="A91" s="258" t="s">
        <v>149</v>
      </c>
      <c r="B91" s="259"/>
      <c r="C91" s="260"/>
      <c r="D91" s="261"/>
      <c r="E91" s="262">
        <f>E92+E93</f>
        <v>-746939882</v>
      </c>
      <c r="F91" s="262">
        <f>IF(E$100&gt;0,(E91/E$100)*100,0)</f>
        <v>-4.27</v>
      </c>
      <c r="G91" s="262">
        <f>G92+G93</f>
        <v>-229309443</v>
      </c>
      <c r="H91" s="262">
        <f>IF(G$100&gt;0,(G91/G$100)*100,0)</f>
        <v>-1.31</v>
      </c>
      <c r="I91" s="263">
        <f>E91-G91</f>
        <v>-517630439</v>
      </c>
      <c r="J91" s="158">
        <f>ABS(IF(G91=0,0,((I91/G91)*100)))</f>
        <v>225.73</v>
      </c>
      <c r="K91" s="265" t="s">
        <v>65</v>
      </c>
      <c r="L91" s="265" t="s">
        <v>150</v>
      </c>
      <c r="M91" s="266"/>
      <c r="N91" s="267"/>
      <c r="O91" s="217">
        <v>44300</v>
      </c>
    </row>
    <row r="92" spans="1:15" s="206" customFormat="1" ht="21" customHeight="1">
      <c r="A92" s="178"/>
      <c r="B92" s="167" t="s">
        <v>126</v>
      </c>
      <c r="C92" s="167"/>
      <c r="D92" s="268"/>
      <c r="E92" s="169"/>
      <c r="F92" s="170">
        <f>IF(E$100&gt;0,(E92/E$100)*100,0)</f>
        <v>0</v>
      </c>
      <c r="G92" s="169"/>
      <c r="H92" s="170">
        <f>IF(G$100&gt;0,(G92/G$100)*100,0)</f>
        <v>0</v>
      </c>
      <c r="I92" s="171">
        <f>E92-G92</f>
        <v>0</v>
      </c>
      <c r="J92" s="172">
        <f>ABS(IF(G92=0,0,((I92/G92)*100)))</f>
        <v>0</v>
      </c>
      <c r="K92" s="181"/>
      <c r="L92" s="173" t="s">
        <v>44</v>
      </c>
      <c r="M92" s="174" t="s">
        <v>126</v>
      </c>
      <c r="N92" s="270"/>
      <c r="O92" s="176">
        <v>44310</v>
      </c>
    </row>
    <row r="93" spans="1:15" s="206" customFormat="1" ht="21" customHeight="1">
      <c r="A93" s="178"/>
      <c r="B93" s="167" t="s">
        <v>151</v>
      </c>
      <c r="C93" s="167"/>
      <c r="D93" s="268"/>
      <c r="E93" s="169">
        <v>-746939882</v>
      </c>
      <c r="F93" s="170">
        <f>IF(E$100&gt;0,(E93/E$100)*100,0)</f>
        <v>-4.27</v>
      </c>
      <c r="G93" s="169">
        <v>-229309443</v>
      </c>
      <c r="H93" s="170">
        <f>IF(G$100&gt;0,(G93/G$100)*100,0)</f>
        <v>-1.31</v>
      </c>
      <c r="I93" s="171">
        <f>E93-G93</f>
        <v>-517630439</v>
      </c>
      <c r="J93" s="172">
        <f>ABS(IF(G93=0,0,((I93/G93)*100)))</f>
        <v>225.73</v>
      </c>
      <c r="K93" s="181"/>
      <c r="L93" s="173" t="s">
        <v>45</v>
      </c>
      <c r="M93" s="174" t="s">
        <v>127</v>
      </c>
      <c r="N93" s="270"/>
      <c r="O93" s="176">
        <v>44320</v>
      </c>
    </row>
    <row r="94" spans="1:15" s="206" customFormat="1" ht="4.5" customHeight="1">
      <c r="A94" s="131"/>
      <c r="B94" s="178"/>
      <c r="C94" s="179"/>
      <c r="D94" s="272"/>
      <c r="E94" s="170"/>
      <c r="F94" s="170"/>
      <c r="G94" s="170"/>
      <c r="H94" s="170"/>
      <c r="I94" s="171"/>
      <c r="J94" s="180"/>
      <c r="K94" s="137"/>
      <c r="L94" s="181"/>
      <c r="M94" s="174"/>
      <c r="N94" s="196"/>
      <c r="O94" s="176"/>
    </row>
    <row r="95" spans="1:15" s="218" customFormat="1" ht="17.25" customHeight="1">
      <c r="A95" s="258" t="s">
        <v>152</v>
      </c>
      <c r="B95" s="294"/>
      <c r="C95" s="260"/>
      <c r="D95" s="261"/>
      <c r="E95" s="262">
        <f>SUM(E96:E99)</f>
        <v>0</v>
      </c>
      <c r="F95" s="262">
        <f aca="true" t="shared" si="8" ref="F95:F100">IF(E$100&gt;0,(E95/E$100)*100,0)</f>
        <v>0</v>
      </c>
      <c r="G95" s="262">
        <f>SUM(G96:G99)</f>
        <v>0</v>
      </c>
      <c r="H95" s="262">
        <f aca="true" t="shared" si="9" ref="H95:H100">IF(G$100&gt;0,(G95/G$100)*100,0)</f>
        <v>0</v>
      </c>
      <c r="I95" s="263">
        <f aca="true" t="shared" si="10" ref="I95:I100">E95-G95</f>
        <v>0</v>
      </c>
      <c r="J95" s="264">
        <f aca="true" t="shared" si="11" ref="J95:J100">ABS(IF(G95=0,0,((I95/G95)*100)))</f>
        <v>0</v>
      </c>
      <c r="K95" s="265"/>
      <c r="L95" s="265"/>
      <c r="M95" s="266"/>
      <c r="N95" s="267"/>
      <c r="O95" s="217"/>
    </row>
    <row r="96" spans="1:15" s="206" customFormat="1" ht="30" customHeight="1">
      <c r="A96" s="178"/>
      <c r="B96" s="205" t="s">
        <v>153</v>
      </c>
      <c r="C96" s="167"/>
      <c r="D96" s="268"/>
      <c r="E96" s="169"/>
      <c r="F96" s="170">
        <f t="shared" si="8"/>
        <v>0</v>
      </c>
      <c r="G96" s="169"/>
      <c r="H96" s="170">
        <f t="shared" si="9"/>
        <v>0</v>
      </c>
      <c r="I96" s="171">
        <f t="shared" si="10"/>
        <v>0</v>
      </c>
      <c r="J96" s="172">
        <f t="shared" si="11"/>
        <v>0</v>
      </c>
      <c r="K96" s="295"/>
      <c r="L96" s="296"/>
      <c r="M96" s="271"/>
      <c r="N96" s="270"/>
      <c r="O96" s="176"/>
    </row>
    <row r="97" spans="1:15" s="206" customFormat="1" ht="21" customHeight="1">
      <c r="A97" s="178"/>
      <c r="B97" s="167" t="s">
        <v>128</v>
      </c>
      <c r="C97" s="167"/>
      <c r="D97" s="268"/>
      <c r="E97" s="169"/>
      <c r="F97" s="170">
        <f t="shared" si="8"/>
        <v>0</v>
      </c>
      <c r="G97" s="169"/>
      <c r="H97" s="170">
        <f t="shared" si="9"/>
        <v>0</v>
      </c>
      <c r="I97" s="171">
        <f t="shared" si="10"/>
        <v>0</v>
      </c>
      <c r="J97" s="172">
        <f t="shared" si="11"/>
        <v>0</v>
      </c>
      <c r="K97" s="295"/>
      <c r="L97" s="296"/>
      <c r="M97" s="271"/>
      <c r="N97" s="270"/>
      <c r="O97" s="176"/>
    </row>
    <row r="98" spans="1:15" s="206" customFormat="1" ht="30" customHeight="1">
      <c r="A98" s="178"/>
      <c r="B98" s="167" t="s">
        <v>154</v>
      </c>
      <c r="C98" s="167"/>
      <c r="D98" s="268"/>
      <c r="E98" s="169"/>
      <c r="F98" s="170">
        <f t="shared" si="8"/>
        <v>0</v>
      </c>
      <c r="G98" s="169"/>
      <c r="H98" s="170">
        <f t="shared" si="9"/>
        <v>0</v>
      </c>
      <c r="I98" s="171">
        <f t="shared" si="10"/>
        <v>0</v>
      </c>
      <c r="J98" s="172">
        <f t="shared" si="11"/>
        <v>0</v>
      </c>
      <c r="K98" s="295"/>
      <c r="L98" s="296"/>
      <c r="M98" s="271"/>
      <c r="N98" s="270"/>
      <c r="O98" s="176"/>
    </row>
    <row r="99" spans="1:15" s="206" customFormat="1" ht="21" customHeight="1">
      <c r="A99" s="178"/>
      <c r="B99" s="167" t="s">
        <v>155</v>
      </c>
      <c r="C99" s="167"/>
      <c r="D99" s="268"/>
      <c r="E99" s="169"/>
      <c r="F99" s="170">
        <f t="shared" si="8"/>
        <v>0</v>
      </c>
      <c r="G99" s="169"/>
      <c r="H99" s="170">
        <f t="shared" si="9"/>
        <v>0</v>
      </c>
      <c r="I99" s="171">
        <f t="shared" si="10"/>
        <v>0</v>
      </c>
      <c r="J99" s="172">
        <f t="shared" si="11"/>
        <v>0</v>
      </c>
      <c r="K99" s="295"/>
      <c r="L99" s="296"/>
      <c r="M99" s="271"/>
      <c r="N99" s="270"/>
      <c r="O99" s="176"/>
    </row>
    <row r="100" spans="1:15" s="218" customFormat="1" ht="48.75" customHeight="1" thickBot="1">
      <c r="A100" s="297"/>
      <c r="B100" s="298" t="s">
        <v>156</v>
      </c>
      <c r="C100" s="299"/>
      <c r="D100" s="300"/>
      <c r="E100" s="301">
        <f>E63+E82</f>
        <v>17492887454</v>
      </c>
      <c r="F100" s="210">
        <f t="shared" si="8"/>
        <v>100</v>
      </c>
      <c r="G100" s="210">
        <f>G63+G82</f>
        <v>17474641653</v>
      </c>
      <c r="H100" s="210">
        <f t="shared" si="9"/>
        <v>100</v>
      </c>
      <c r="I100" s="211">
        <f t="shared" si="10"/>
        <v>18245801</v>
      </c>
      <c r="J100" s="212">
        <f t="shared" si="11"/>
        <v>0.1</v>
      </c>
      <c r="K100" s="213"/>
      <c r="L100" s="214" t="s">
        <v>103</v>
      </c>
      <c r="M100" s="215"/>
      <c r="N100" s="216"/>
      <c r="O100" s="217">
        <v>45000</v>
      </c>
    </row>
    <row r="101" spans="1:15" s="308" customFormat="1" ht="24" customHeight="1">
      <c r="A101" s="302"/>
      <c r="B101" s="303"/>
      <c r="C101" s="304"/>
      <c r="D101" s="304"/>
      <c r="E101" s="305"/>
      <c r="F101" s="305"/>
      <c r="G101" s="306"/>
      <c r="H101" s="305"/>
      <c r="I101" s="307"/>
      <c r="K101" s="309"/>
      <c r="L101" s="310"/>
      <c r="M101" s="311"/>
      <c r="N101" s="311"/>
      <c r="O101" s="312"/>
    </row>
  </sheetData>
  <mergeCells count="54">
    <mergeCell ref="B11:C11"/>
    <mergeCell ref="B16:C16"/>
    <mergeCell ref="B21:C21"/>
    <mergeCell ref="B22:C22"/>
    <mergeCell ref="B12:C12"/>
    <mergeCell ref="B13:C13"/>
    <mergeCell ref="B14:C14"/>
    <mergeCell ref="B15:C15"/>
    <mergeCell ref="B23:C23"/>
    <mergeCell ref="B24:C24"/>
    <mergeCell ref="B27:C27"/>
    <mergeCell ref="B28:C28"/>
    <mergeCell ref="B40:C40"/>
    <mergeCell ref="B29:C29"/>
    <mergeCell ref="B30:C30"/>
    <mergeCell ref="B31:C31"/>
    <mergeCell ref="B32:C32"/>
    <mergeCell ref="B43:C43"/>
    <mergeCell ref="A2:J2"/>
    <mergeCell ref="A5:C6"/>
    <mergeCell ref="A8:C8"/>
    <mergeCell ref="B20:C20"/>
    <mergeCell ref="B34:C34"/>
    <mergeCell ref="B35:C35"/>
    <mergeCell ref="B33:C33"/>
    <mergeCell ref="B38:C38"/>
    <mergeCell ref="B39:C39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2010-04-16T07:36:13Z</dcterms:created>
  <dcterms:modified xsi:type="dcterms:W3CDTF">2010-04-16T07:42:19Z</dcterms:modified>
  <cp:category/>
  <cp:version/>
  <cp:contentType/>
  <cp:contentStatus/>
</cp:coreProperties>
</file>