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<sst xmlns="http://schemas.openxmlformats.org/spreadsheetml/2006/main" count="67" uniqueCount="63">
  <si>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％</t>
  </si>
  <si>
    <t>行政院國家科學技術發展基金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</si>
  <si>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</si>
  <si>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</si>
  <si>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</si>
  <si>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</si>
  <si>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</si>
  <si>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</si>
  <si>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</si>
  <si>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</si>
  <si>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</si>
  <si>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</si>
  <si>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</si>
  <si>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</si>
  <si>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</si>
  <si>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</si>
  <si>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</si>
  <si>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</si>
  <si>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</si>
  <si>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</si>
  <si>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</si>
  <si>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</si>
  <si>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</si>
  <si>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</si>
  <si>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</si>
  <si>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</si>
  <si>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</si>
  <si>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</si>
  <si>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</si>
  <si>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</si>
  <si>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</si>
  <si>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</si>
  <si>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</si>
  <si>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</si>
  <si>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</si>
  <si>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</si>
  <si>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2,767,284</t>
    </r>
    <r>
      <rPr>
        <sz val="10"/>
        <rFont val="新細明體"/>
        <family val="1"/>
      </rPr>
      <t>元。</t>
    </r>
  </si>
  <si>
    <t>行政院國家科學技術發展基金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</si>
  <si>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</si>
  <si>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</si>
  <si>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</si>
  <si>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</si>
  <si>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</si>
  <si>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</si>
  <si>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</si>
  <si>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</si>
  <si>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</si>
  <si>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</si>
  <si>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</si>
  <si>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</si>
  <si>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</si>
  <si>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</si>
  <si>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</si>
  <si>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</si>
  <si>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</si>
  <si>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</si>
  <si>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推動整體科技發展計畫</t>
  </si>
  <si>
    <t>培育、延攬及獎助科技人才計畫</t>
  </si>
  <si>
    <t>改善研究發展環境計畫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</si>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</sst>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49"/>
  <sheetViews>
    <sheetView tabSelected="1" view="pageBreakPreview" zoomScaleSheetLayoutView="100" workbookViewId="0" topLeftCell="A1">
      <pane xSplit="1" ySplit="1" topLeftCell="B2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6.625" style="3" customWidth="1"/>
    <col min="5" max="5" width="7.25390625" style="3" customWidth="1"/>
    <col min="6" max="16384" width="9.00390625" style="3" customWidth="1"/>
  </cols>
  <sheetData>
    <row r="1" spans="1:5" s="12" customFormat="1" ht="27.75" customHeight="1">
      <c r="A1" s="1" t="s">
        <v>37</v>
      </c>
      <c r="B1" s="2"/>
      <c r="C1" s="2"/>
      <c r="D1" s="2"/>
      <c r="E1" s="2"/>
    </row>
    <row r="2" spans="1:5" s="46" customFormat="1" ht="27.75" customHeight="1">
      <c r="A2" s="4" t="s">
        <v>38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39</v>
      </c>
      <c r="C4" s="6"/>
      <c r="D4" s="6"/>
      <c r="E4" s="7" t="s">
        <v>40</v>
      </c>
    </row>
    <row r="5" spans="1:5" s="12" customFormat="1" ht="16.5">
      <c r="A5" s="47" t="s">
        <v>41</v>
      </c>
      <c r="B5" s="48" t="s">
        <v>42</v>
      </c>
      <c r="C5" s="48" t="s">
        <v>43</v>
      </c>
      <c r="D5" s="48" t="s">
        <v>44</v>
      </c>
      <c r="E5" s="49"/>
    </row>
    <row r="6" spans="1:5" s="12" customFormat="1" ht="16.5">
      <c r="A6" s="50"/>
      <c r="B6" s="51"/>
      <c r="C6" s="51"/>
      <c r="D6" s="52" t="s">
        <v>45</v>
      </c>
      <c r="E6" s="53" t="s">
        <v>46</v>
      </c>
    </row>
    <row r="7" spans="1:5" s="18" customFormat="1" ht="20.25" customHeight="1">
      <c r="A7" s="54" t="s">
        <v>47</v>
      </c>
      <c r="B7" s="14">
        <f>SUM(B8:B14)</f>
        <v>12494087330</v>
      </c>
      <c r="C7" s="14">
        <f>SUM(C8:C14)</f>
        <v>12488925000</v>
      </c>
      <c r="D7" s="55">
        <f aca="true" t="shared" si="0" ref="D7:D47">B7-C7</f>
        <v>5162330</v>
      </c>
      <c r="E7" s="56">
        <f aca="true" t="shared" si="1" ref="E7:E47">IF(C7=0,0,(D7/C7)*100)</f>
        <v>0.04</v>
      </c>
    </row>
    <row r="8" spans="1:5" s="28" customFormat="1" ht="14.25" customHeight="1">
      <c r="A8" s="57" t="s">
        <v>48</v>
      </c>
      <c r="B8" s="24">
        <v>0</v>
      </c>
      <c r="C8" s="24">
        <v>0</v>
      </c>
      <c r="D8" s="58">
        <f t="shared" si="0"/>
        <v>0</v>
      </c>
      <c r="E8" s="59">
        <f t="shared" si="1"/>
        <v>0</v>
      </c>
    </row>
    <row r="9" spans="1:5" s="28" customFormat="1" ht="14.25" customHeight="1">
      <c r="A9" s="57" t="s">
        <v>49</v>
      </c>
      <c r="B9" s="24">
        <v>0</v>
      </c>
      <c r="C9" s="24">
        <v>0</v>
      </c>
      <c r="D9" s="58">
        <f t="shared" si="0"/>
        <v>0</v>
      </c>
      <c r="E9" s="59">
        <f t="shared" si="1"/>
        <v>0</v>
      </c>
    </row>
    <row r="10" spans="1:5" s="28" customFormat="1" ht="14.25" customHeight="1">
      <c r="A10" s="57" t="s">
        <v>50</v>
      </c>
      <c r="B10" s="24">
        <v>16505687</v>
      </c>
      <c r="C10" s="24">
        <v>19293000</v>
      </c>
      <c r="D10" s="58">
        <f t="shared" si="0"/>
        <v>-2787313</v>
      </c>
      <c r="E10" s="59">
        <f t="shared" si="1"/>
        <v>-14.45</v>
      </c>
    </row>
    <row r="11" spans="1:5" s="28" customFormat="1" ht="14.25" customHeight="1">
      <c r="A11" s="57" t="s">
        <v>51</v>
      </c>
      <c r="B11" s="24">
        <v>0</v>
      </c>
      <c r="C11" s="24">
        <v>0</v>
      </c>
      <c r="D11" s="58">
        <f t="shared" si="0"/>
        <v>0</v>
      </c>
      <c r="E11" s="59">
        <f t="shared" si="1"/>
        <v>0</v>
      </c>
    </row>
    <row r="12" spans="1:5" s="28" customFormat="1" ht="14.25" customHeight="1">
      <c r="A12" s="57" t="s">
        <v>52</v>
      </c>
      <c r="B12" s="24">
        <v>121260814</v>
      </c>
      <c r="C12" s="24">
        <v>49512000</v>
      </c>
      <c r="D12" s="58">
        <f t="shared" si="0"/>
        <v>71748814</v>
      </c>
      <c r="E12" s="59">
        <f t="shared" si="1"/>
        <v>144.91</v>
      </c>
    </row>
    <row r="13" spans="1:5" s="28" customFormat="1" ht="14.25" customHeight="1">
      <c r="A13" s="57" t="s">
        <v>53</v>
      </c>
      <c r="B13" s="24">
        <v>12300000000</v>
      </c>
      <c r="C13" s="24">
        <v>12300000000</v>
      </c>
      <c r="D13" s="58">
        <f t="shared" si="0"/>
        <v>0</v>
      </c>
      <c r="E13" s="59">
        <f t="shared" si="1"/>
        <v>0</v>
      </c>
    </row>
    <row r="14" spans="1:5" s="28" customFormat="1" ht="14.25" customHeight="1">
      <c r="A14" s="57" t="s">
        <v>54</v>
      </c>
      <c r="B14" s="24">
        <v>56320829</v>
      </c>
      <c r="C14" s="24">
        <v>120120000</v>
      </c>
      <c r="D14" s="58">
        <f t="shared" si="0"/>
        <v>-63799171</v>
      </c>
      <c r="E14" s="59">
        <f t="shared" si="1"/>
        <v>-53.11</v>
      </c>
    </row>
    <row r="15" spans="1:5" s="18" customFormat="1" ht="20.25" customHeight="1">
      <c r="A15" s="37" t="s">
        <v>55</v>
      </c>
      <c r="B15" s="14">
        <f>SUM(B16:B46)</f>
        <v>12219767252</v>
      </c>
      <c r="C15" s="14">
        <f>SUM(C16:C46)</f>
        <v>11172948000</v>
      </c>
      <c r="D15" s="55">
        <f t="shared" si="0"/>
        <v>1046819252</v>
      </c>
      <c r="E15" s="56">
        <f t="shared" si="1"/>
        <v>9.37</v>
      </c>
    </row>
    <row r="16" spans="1:5" s="28" customFormat="1" ht="14.25" customHeight="1">
      <c r="A16" s="60" t="s">
        <v>56</v>
      </c>
      <c r="B16" s="24">
        <v>11509158389</v>
      </c>
      <c r="C16" s="24">
        <v>10421641000</v>
      </c>
      <c r="D16" s="58">
        <f t="shared" si="0"/>
        <v>1087517389</v>
      </c>
      <c r="E16" s="59">
        <f t="shared" si="1"/>
        <v>10.44</v>
      </c>
    </row>
    <row r="17" spans="1:5" s="28" customFormat="1" ht="14.25" customHeight="1">
      <c r="A17" s="60" t="s">
        <v>57</v>
      </c>
      <c r="B17" s="24">
        <v>228105767</v>
      </c>
      <c r="C17" s="24">
        <v>300556000</v>
      </c>
      <c r="D17" s="58">
        <f t="shared" si="0"/>
        <v>-72450233</v>
      </c>
      <c r="E17" s="59">
        <f t="shared" si="1"/>
        <v>-24.11</v>
      </c>
    </row>
    <row r="18" spans="1:5" s="28" customFormat="1" ht="14.25" customHeight="1">
      <c r="A18" s="60" t="s">
        <v>58</v>
      </c>
      <c r="B18" s="24">
        <v>463235044</v>
      </c>
      <c r="C18" s="24">
        <v>430437000</v>
      </c>
      <c r="D18" s="58">
        <f t="shared" si="0"/>
        <v>32798044</v>
      </c>
      <c r="E18" s="59">
        <f t="shared" si="1"/>
        <v>7.62</v>
      </c>
    </row>
    <row r="19" spans="1:5" s="28" customFormat="1" ht="14.25" customHeight="1">
      <c r="A19" s="60" t="s">
        <v>59</v>
      </c>
      <c r="B19" s="24">
        <v>19268052</v>
      </c>
      <c r="C19" s="24">
        <v>20314000</v>
      </c>
      <c r="D19" s="58">
        <f t="shared" si="0"/>
        <v>-1045948</v>
      </c>
      <c r="E19" s="59">
        <f t="shared" si="1"/>
        <v>-5.15</v>
      </c>
    </row>
    <row r="20" spans="1:5" s="28" customFormat="1" ht="14.25" customHeight="1">
      <c r="A20" s="60"/>
      <c r="B20" s="24"/>
      <c r="C20" s="24"/>
      <c r="D20" s="58">
        <f t="shared" si="0"/>
        <v>0</v>
      </c>
      <c r="E20" s="59">
        <f t="shared" si="1"/>
        <v>0</v>
      </c>
    </row>
    <row r="21" spans="1:5" s="28" customFormat="1" ht="14.25" customHeight="1">
      <c r="A21" s="60"/>
      <c r="B21" s="24"/>
      <c r="C21" s="24"/>
      <c r="D21" s="58">
        <f t="shared" si="0"/>
        <v>0</v>
      </c>
      <c r="E21" s="59">
        <f t="shared" si="1"/>
        <v>0</v>
      </c>
    </row>
    <row r="22" spans="1:5" s="28" customFormat="1" ht="14.25" customHeight="1">
      <c r="A22" s="60"/>
      <c r="B22" s="24"/>
      <c r="C22" s="24"/>
      <c r="D22" s="58">
        <f t="shared" si="0"/>
        <v>0</v>
      </c>
      <c r="E22" s="59">
        <f t="shared" si="1"/>
        <v>0</v>
      </c>
    </row>
    <row r="23" spans="1:5" s="28" customFormat="1" ht="14.25" customHeight="1">
      <c r="A23" s="60"/>
      <c r="B23" s="24"/>
      <c r="C23" s="24"/>
      <c r="D23" s="58">
        <f t="shared" si="0"/>
        <v>0</v>
      </c>
      <c r="E23" s="59">
        <f t="shared" si="1"/>
        <v>0</v>
      </c>
    </row>
    <row r="24" spans="1:5" s="28" customFormat="1" ht="14.25" customHeight="1">
      <c r="A24" s="60"/>
      <c r="B24" s="24"/>
      <c r="C24" s="24"/>
      <c r="D24" s="58">
        <f t="shared" si="0"/>
        <v>0</v>
      </c>
      <c r="E24" s="59">
        <f t="shared" si="1"/>
        <v>0</v>
      </c>
    </row>
    <row r="25" spans="1:5" s="28" customFormat="1" ht="14.25" customHeight="1">
      <c r="A25" s="60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4.25" customHeight="1">
      <c r="A26" s="60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4.25" customHeight="1">
      <c r="A27" s="60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4.25" customHeight="1">
      <c r="A28" s="60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4.25" customHeight="1">
      <c r="A29" s="60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4.25" customHeight="1">
      <c r="A30" s="60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4.25" customHeight="1">
      <c r="A31" s="60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4.25" customHeight="1">
      <c r="A32" s="60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4.25" customHeight="1">
      <c r="A33" s="60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4.25" customHeight="1">
      <c r="A34" s="60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4.25" customHeight="1">
      <c r="A35" s="60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4.25" customHeight="1">
      <c r="A36" s="60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4.25" customHeight="1">
      <c r="A37" s="60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4.25" customHeight="1">
      <c r="A38" s="60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4.25" customHeight="1">
      <c r="A39" s="60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2" customHeight="1">
      <c r="A40" s="60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2" customHeight="1">
      <c r="A41" s="60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2" customHeight="1">
      <c r="A42" s="60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2" customHeight="1">
      <c r="A43" s="60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2" customHeight="1">
      <c r="A44" s="60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2" customHeight="1">
      <c r="A45" s="60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2" customHeight="1">
      <c r="A46" s="60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5.75" customHeight="1">
      <c r="A47" s="37" t="s">
        <v>60</v>
      </c>
      <c r="B47" s="14">
        <f>B7-B15</f>
        <v>274320078</v>
      </c>
      <c r="C47" s="14">
        <f>C7-C15</f>
        <v>1315977000</v>
      </c>
      <c r="D47" s="55">
        <f t="shared" si="0"/>
        <v>-1041656922</v>
      </c>
      <c r="E47" s="56">
        <f t="shared" si="1"/>
        <v>-79.15</v>
      </c>
    </row>
    <row r="48" spans="1:5" s="18" customFormat="1" ht="15.75" customHeight="1">
      <c r="A48" s="37" t="s">
        <v>61</v>
      </c>
      <c r="B48" s="61">
        <v>9595055610.91</v>
      </c>
      <c r="C48" s="61">
        <v>6785176000</v>
      </c>
      <c r="D48" s="55"/>
      <c r="E48" s="56"/>
    </row>
    <row r="49" spans="1:5" s="18" customFormat="1" ht="15.75" customHeight="1" thickBot="1">
      <c r="A49" s="62" t="s">
        <v>62</v>
      </c>
      <c r="B49" s="39">
        <f>B47+B48</f>
        <v>9869375688.91</v>
      </c>
      <c r="C49" s="39">
        <f>C47+C48</f>
        <v>8101153000</v>
      </c>
      <c r="D49" s="63"/>
      <c r="E49" s="64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workbookViewId="0" topLeftCell="A1">
      <pane xSplit="1" ySplit="5" topLeftCell="B6" activePane="bottomRight" state="frozen"/>
      <selection pane="topLeft" activeCell="A27" sqref="A27:IV34"/>
      <selection pane="topRight" activeCell="A27" sqref="A27:IV34"/>
      <selection pane="bottomLeft" activeCell="A27" sqref="A27:IV34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12221459834.91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2352084146</v>
      </c>
      <c r="F6" s="17">
        <f aca="true" t="shared" si="1" ref="F6:F16">ROUND(IF(E$35&gt;0,(E6/E$35)*100,0),2)</f>
        <v>19.25</v>
      </c>
    </row>
    <row r="7" spans="1:6" s="18" customFormat="1" ht="24.75" customHeight="1">
      <c r="A7" s="19" t="s">
        <v>9</v>
      </c>
      <c r="B7" s="14">
        <f>SUM(B8:B13)</f>
        <v>10042457798.91</v>
      </c>
      <c r="C7" s="20">
        <f t="shared" si="0"/>
        <v>82.17</v>
      </c>
      <c r="D7" s="21" t="s">
        <v>10</v>
      </c>
      <c r="E7" s="14">
        <f>SUM(E8:E10)</f>
        <v>2345071711</v>
      </c>
      <c r="F7" s="22">
        <f t="shared" si="1"/>
        <v>19.19</v>
      </c>
    </row>
    <row r="8" spans="1:6" s="28" customFormat="1" ht="24.75" customHeight="1">
      <c r="A8" s="23" t="s">
        <v>11</v>
      </c>
      <c r="B8" s="24">
        <v>9970237155.91</v>
      </c>
      <c r="C8" s="25">
        <f t="shared" si="0"/>
        <v>81.58</v>
      </c>
      <c r="D8" s="26" t="s">
        <v>12</v>
      </c>
      <c r="E8" s="24">
        <v>0</v>
      </c>
      <c r="F8" s="27">
        <f t="shared" si="1"/>
        <v>0</v>
      </c>
    </row>
    <row r="9" spans="1:6" s="28" customFormat="1" ht="24.75" customHeight="1">
      <c r="A9" s="23" t="s">
        <v>13</v>
      </c>
      <c r="B9" s="24">
        <v>0</v>
      </c>
      <c r="C9" s="25">
        <f t="shared" si="0"/>
        <v>0</v>
      </c>
      <c r="D9" s="26" t="s">
        <v>14</v>
      </c>
      <c r="E9" s="24">
        <v>2345071711</v>
      </c>
      <c r="F9" s="27">
        <f t="shared" si="1"/>
        <v>19.19</v>
      </c>
    </row>
    <row r="10" spans="1:6" s="28" customFormat="1" ht="24.75" customHeight="1">
      <c r="A10" s="23" t="s">
        <v>15</v>
      </c>
      <c r="B10" s="24">
        <v>10381970</v>
      </c>
      <c r="C10" s="25">
        <f t="shared" si="0"/>
        <v>0.08</v>
      </c>
      <c r="D10" s="26" t="s">
        <v>16</v>
      </c>
      <c r="E10" s="24">
        <v>0</v>
      </c>
      <c r="F10" s="27">
        <f t="shared" si="1"/>
        <v>0</v>
      </c>
    </row>
    <row r="11" spans="1:6" s="28" customFormat="1" ht="24.75" customHeight="1">
      <c r="A11" s="23" t="s">
        <v>17</v>
      </c>
      <c r="B11" s="24">
        <v>0</v>
      </c>
      <c r="C11" s="25">
        <f t="shared" si="0"/>
        <v>0</v>
      </c>
      <c r="D11" s="21" t="s">
        <v>18</v>
      </c>
      <c r="E11" s="14">
        <f>SUM(E12)</f>
        <v>7012435</v>
      </c>
      <c r="F11" s="22">
        <f t="shared" si="1"/>
        <v>0.06</v>
      </c>
    </row>
    <row r="12" spans="1:6" s="28" customFormat="1" ht="24.75" customHeight="1">
      <c r="A12" s="23" t="s">
        <v>19</v>
      </c>
      <c r="B12" s="24">
        <v>61838673</v>
      </c>
      <c r="C12" s="25">
        <f t="shared" si="0"/>
        <v>0.51</v>
      </c>
      <c r="D12" s="26" t="s">
        <v>20</v>
      </c>
      <c r="E12" s="24">
        <v>7012435</v>
      </c>
      <c r="F12" s="27">
        <f t="shared" si="1"/>
        <v>0.06</v>
      </c>
    </row>
    <row r="13" spans="1:6" s="28" customFormat="1" ht="24.75" customHeight="1">
      <c r="A13" s="23" t="s">
        <v>21</v>
      </c>
      <c r="B13" s="24">
        <v>0</v>
      </c>
      <c r="C13" s="25">
        <f t="shared" si="0"/>
        <v>0</v>
      </c>
      <c r="D13" s="29" t="s">
        <v>22</v>
      </c>
      <c r="E13" s="14">
        <f>SUM(E14)</f>
        <v>9869375688.91</v>
      </c>
      <c r="F13" s="22">
        <f t="shared" si="1"/>
        <v>80.75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9869375688.91</v>
      </c>
      <c r="F14" s="22">
        <f t="shared" si="1"/>
        <v>80.75</v>
      </c>
    </row>
    <row r="15" spans="1:6" s="28" customFormat="1" ht="24.75" customHeight="1">
      <c r="A15" s="23" t="s">
        <v>25</v>
      </c>
      <c r="B15" s="24">
        <v>0</v>
      </c>
      <c r="C15" s="25">
        <f t="shared" si="0"/>
        <v>0</v>
      </c>
      <c r="D15" s="26" t="s">
        <v>26</v>
      </c>
      <c r="E15" s="24">
        <v>9869375688.91</v>
      </c>
      <c r="F15" s="27">
        <f t="shared" si="1"/>
        <v>80.75</v>
      </c>
    </row>
    <row r="16" spans="1:6" s="28" customFormat="1" ht="24.75" customHeight="1">
      <c r="A16" s="23" t="s">
        <v>27</v>
      </c>
      <c r="B16" s="24">
        <v>0</v>
      </c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>
        <v>0</v>
      </c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>
        <v>0</v>
      </c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>
        <v>0</v>
      </c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2179002036</v>
      </c>
      <c r="C21" s="20">
        <f>ROUND(IF(B$6&gt;0,(B21/B$6)*100,0),2)</f>
        <v>17.83</v>
      </c>
      <c r="D21" s="32"/>
      <c r="E21" s="31"/>
      <c r="F21" s="22"/>
    </row>
    <row r="22" spans="1:6" s="28" customFormat="1" ht="24.75" customHeight="1">
      <c r="A22" s="23" t="s">
        <v>33</v>
      </c>
      <c r="B22" s="24">
        <v>2179002036</v>
      </c>
      <c r="C22" s="25">
        <f>ROUND(IF(B$6&gt;0,(B22/B$6)*100,0),2)</f>
        <v>17.83</v>
      </c>
      <c r="D22" s="34"/>
      <c r="E22" s="14"/>
      <c r="F22" s="22"/>
    </row>
    <row r="23" spans="1:6" s="28" customFormat="1" ht="24.75" customHeight="1">
      <c r="A23" s="23" t="s">
        <v>34</v>
      </c>
      <c r="B23" s="24">
        <v>0</v>
      </c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12221459834.91</v>
      </c>
      <c r="C35" s="39">
        <f>IF(B$6&gt;0,(B35/B$6)*100,0)</f>
        <v>100</v>
      </c>
      <c r="D35" s="40" t="s">
        <v>35</v>
      </c>
      <c r="E35" s="41">
        <f>E6+E13</f>
        <v>12221459834.91</v>
      </c>
      <c r="F35" s="42">
        <f>IF(E$35&gt;0,(E35/E$35)*100,0)</f>
        <v>100</v>
      </c>
    </row>
    <row r="36" spans="1:4" s="28" customFormat="1" ht="19.5" customHeight="1">
      <c r="A36" s="43" t="s">
        <v>36</v>
      </c>
      <c r="B36" s="44"/>
      <c r="C36" s="45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2010-09-03T01:11:31Z</dcterms:created>
  <dcterms:modified xsi:type="dcterms:W3CDTF">2010-09-03T01:12:22Z</dcterms:modified>
  <cp:category/>
  <cp:version/>
  <cp:contentType/>
  <cp:contentStatus/>
</cp:coreProperties>
</file>