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240" windowHeight="8670" activeTab="0"/>
  </bookViews>
  <sheets>
    <sheet name="餘絀" sheetId="1" r:id="rId1"/>
    <sheet name="平衡" sheetId="2" r:id="rId2"/>
  </sheets>
  <externalReferences>
    <externalReference r:id="rId5"/>
    <externalReference r:id="rId6"/>
    <externalReference r:id="rId7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'餘絀'!#REF!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<sst xmlns="http://schemas.openxmlformats.org/spreadsheetml/2006/main" count="67" uniqueCount="63">
  <si>
    <t>％</t>
  </si>
  <si>
    <t>社會福利基金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</si>
  <si>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</si>
  <si>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</si>
  <si>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</si>
  <si>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</si>
  <si>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</si>
  <si>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</si>
  <si>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</si>
  <si>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</si>
  <si>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</si>
  <si>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</si>
  <si>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</si>
  <si>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</si>
  <si>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</si>
  <si>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</si>
  <si>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</si>
  <si>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</si>
  <si>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</si>
  <si>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</si>
  <si>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</si>
  <si>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</si>
  <si>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</si>
  <si>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投資、長期應收款項、貸墊款及準備金</t>
  </si>
  <si>
    <t>基    金    餘    額</t>
  </si>
  <si>
    <t>長期應收款項</t>
  </si>
  <si>
    <t>基金餘額</t>
  </si>
  <si>
    <t>長期貸款</t>
  </si>
  <si>
    <t>長期墊款</t>
  </si>
  <si>
    <t>準備金</t>
  </si>
  <si>
    <t>理財目的之長期</t>
  </si>
  <si>
    <t>投資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</si>
  <si>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</si>
  <si>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</si>
  <si>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</si>
  <si>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</si>
  <si>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13,972,800</t>
    </r>
    <r>
      <rPr>
        <sz val="10"/>
        <rFont val="新細明體"/>
        <family val="1"/>
      </rPr>
      <t>元。</t>
    </r>
  </si>
  <si>
    <t>　福利服務計畫</t>
  </si>
  <si>
    <t>　托兒業務計畫</t>
  </si>
  <si>
    <t>　一般行政管理計畫</t>
  </si>
  <si>
    <t>社會福利基金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</si>
  <si>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</si>
  <si>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99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</si>
  <si>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</si>
  <si>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</si>
  <si>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</si>
  <si>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</si>
  <si>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</si>
  <si>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</si>
  <si>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</si>
  <si>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</si>
  <si>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徵收及依法分配收入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</si>
  <si>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</si>
  <si>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</si>
  <si>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</si>
  <si>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</si>
  <si>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</si>
  <si>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</si>
  <si>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</si>
  <si>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　公彩回饋推展社福計畫</t>
  </si>
  <si>
    <r>
      <t>本期賸餘（短絀</t>
    </r>
    <r>
      <rPr>
        <b/>
        <sz val="10"/>
        <rFont val="標楷體"/>
        <family val="4"/>
      </rPr>
      <t>－</t>
    </r>
    <r>
      <rPr>
        <b/>
        <sz val="10"/>
        <rFont val="新細明體"/>
        <family val="1"/>
      </rPr>
      <t>）</t>
    </r>
  </si>
  <si>
    <t>期初基金餘額</t>
  </si>
  <si>
    <t>期末基金餘額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</si>
</sst>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#,##0.00_ "/>
    <numFmt numFmtId="178" formatCode="General_)"/>
    <numFmt numFmtId="179" formatCode="0.00_)"/>
    <numFmt numFmtId="180" formatCode="0;[Red]0"/>
    <numFmt numFmtId="181" formatCode="_(* #,##0.00_);_(&quot;–&quot;* #,##0.00_);_(* &quot;&quot;_);_(@_)"/>
    <numFmt numFmtId="182" formatCode="_(&quot; +&quot;* #,##0.00_);_(&quot; –&quot;* #,##0.00_);_(* &quot;&quot;_);_(@_)"/>
    <numFmt numFmtId="183" formatCode="_(* #,##0.00_);_(* #,##0.00_);_(* &quot;&quot;_);_(@_)"/>
    <numFmt numFmtId="184" formatCode="0.00_);[Red]\(0.00\)"/>
    <numFmt numFmtId="185" formatCode="_(&quot; +&quot;* #,##0.00_);_(&quot;－&quot;* #,##0.00_);_(* &quot; &quot;_);_(@_)"/>
    <numFmt numFmtId="186" formatCode="_(* #,##0.00_);_(&quot;  &quot;* #,##0.00_);_(* &quot;&quot;_);_(@_)"/>
    <numFmt numFmtId="187" formatCode="_(&quot; +&quot;* #,##0.00_);_(&quot;－&quot;* #,##0.00_);_(* \ _);_(@_)"/>
    <numFmt numFmtId="188" formatCode="#,##0.00_-;[Red]\-#,##0.00_-;_-* &quot;－&quot;_-;_-@_-"/>
  </numFmts>
  <fonts count="23">
    <font>
      <sz val="12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20"/>
      <color indexed="12"/>
      <name val="新細明體"/>
      <family val="1"/>
    </font>
    <font>
      <b/>
      <sz val="20"/>
      <name val="新細明體"/>
      <family val="1"/>
    </font>
    <font>
      <b/>
      <sz val="20"/>
      <name val="Times New Roman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  <font>
      <b/>
      <sz val="10"/>
      <name val="Times New Roman"/>
      <family val="1"/>
    </font>
    <font>
      <b/>
      <sz val="10"/>
      <name val="新細明體"/>
      <family val="1"/>
    </font>
    <font>
      <sz val="10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8" fontId="2" fillId="2" borderId="1" applyNumberFormat="0" applyFont="0" applyFill="0" applyBorder="0">
      <alignment horizontal="center" vertical="center"/>
      <protection/>
    </xf>
    <xf numFmtId="179" fontId="3" fillId="0" borderId="0">
      <alignment/>
      <protection/>
    </xf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5" fillId="0" borderId="3" xfId="0" applyFont="1" applyBorder="1" applyAlignment="1" applyProtection="1">
      <alignment horizontal="center" vertical="center"/>
      <protection/>
    </xf>
    <xf numFmtId="0" fontId="15" fillId="0" borderId="4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 indent="1"/>
      <protection/>
    </xf>
    <xf numFmtId="176" fontId="17" fillId="0" borderId="6" xfId="0" applyNumberFormat="1" applyFont="1" applyBorder="1" applyAlignment="1" applyProtection="1">
      <alignment vertical="center"/>
      <protection/>
    </xf>
    <xf numFmtId="176" fontId="17" fillId="0" borderId="7" xfId="0" applyNumberFormat="1" applyFont="1" applyBorder="1" applyAlignment="1" applyProtection="1">
      <alignment vertical="center"/>
      <protection/>
    </xf>
    <xf numFmtId="0" fontId="16" fillId="0" borderId="7" xfId="0" applyFont="1" applyBorder="1" applyAlignment="1" applyProtection="1">
      <alignment horizontal="left" vertical="center" indent="1"/>
      <protection/>
    </xf>
    <xf numFmtId="176" fontId="17" fillId="0" borderId="8" xfId="0" applyNumberFormat="1" applyFont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/>
    </xf>
    <xf numFmtId="0" fontId="18" fillId="0" borderId="6" xfId="0" applyFont="1" applyBorder="1" applyAlignment="1" applyProtection="1">
      <alignment horizontal="left" vertical="center"/>
      <protection/>
    </xf>
    <xf numFmtId="176" fontId="17" fillId="0" borderId="9" xfId="0" applyNumberFormat="1" applyFont="1" applyBorder="1" applyAlignment="1" applyProtection="1">
      <alignment vertical="center"/>
      <protection/>
    </xf>
    <xf numFmtId="0" fontId="18" fillId="0" borderId="9" xfId="0" applyFont="1" applyBorder="1" applyAlignment="1" applyProtection="1">
      <alignment horizontal="left" vertical="center"/>
      <protection/>
    </xf>
    <xf numFmtId="176" fontId="17" fillId="0" borderId="1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center" indent="1"/>
      <protection/>
    </xf>
    <xf numFmtId="181" fontId="20" fillId="0" borderId="9" xfId="0" applyNumberFormat="1" applyFont="1" applyBorder="1" applyAlignment="1" applyProtection="1">
      <alignment horizontal="right" vertical="center"/>
      <protection locked="0"/>
    </xf>
    <xf numFmtId="176" fontId="21" fillId="0" borderId="9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distributed" vertical="center" indent="1"/>
      <protection/>
    </xf>
    <xf numFmtId="176" fontId="21" fillId="0" borderId="6" xfId="0" applyNumberFormat="1" applyFont="1" applyBorder="1" applyAlignment="1" applyProtection="1">
      <alignment vertical="center"/>
      <protection locked="0"/>
    </xf>
    <xf numFmtId="176" fontId="21" fillId="0" borderId="10" xfId="0" applyNumberFormat="1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6" fillId="0" borderId="9" xfId="0" applyFont="1" applyBorder="1" applyAlignment="1" applyProtection="1">
      <alignment horizontal="left" vertical="center" indent="1"/>
      <protection/>
    </xf>
    <xf numFmtId="0" fontId="18" fillId="0" borderId="6" xfId="0" applyFont="1" applyBorder="1" applyAlignment="1" applyProtection="1">
      <alignment horizontal="left" vertical="center" wrapText="1"/>
      <protection/>
    </xf>
    <xf numFmtId="176" fontId="21" fillId="0" borderId="6" xfId="0" applyNumberFormat="1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distributed" vertical="top" indent="1"/>
      <protection/>
    </xf>
    <xf numFmtId="0" fontId="18" fillId="0" borderId="9" xfId="0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2"/>
      <protection/>
    </xf>
    <xf numFmtId="0" fontId="19" fillId="0" borderId="6" xfId="0" applyFont="1" applyBorder="1" applyAlignment="1" applyProtection="1">
      <alignment vertical="center"/>
      <protection/>
    </xf>
    <xf numFmtId="0" fontId="18" fillId="0" borderId="6" xfId="0" applyFont="1" applyBorder="1" applyAlignment="1" applyProtection="1">
      <alignment vertical="center"/>
      <protection/>
    </xf>
    <xf numFmtId="0" fontId="16" fillId="0" borderId="11" xfId="0" applyFont="1" applyBorder="1" applyAlignment="1" applyProtection="1">
      <alignment horizontal="distributed" vertical="center" indent="1"/>
      <protection/>
    </xf>
    <xf numFmtId="176" fontId="17" fillId="0" borderId="12" xfId="0" applyNumberFormat="1" applyFont="1" applyBorder="1" applyAlignment="1" applyProtection="1">
      <alignment vertical="center"/>
      <protection/>
    </xf>
    <xf numFmtId="0" fontId="16" fillId="0" borderId="12" xfId="0" applyFont="1" applyBorder="1" applyAlignment="1" applyProtection="1">
      <alignment horizontal="distributed" vertical="center" indent="1"/>
      <protection/>
    </xf>
    <xf numFmtId="176" fontId="17" fillId="0" borderId="11" xfId="0" applyNumberFormat="1" applyFont="1" applyBorder="1" applyAlignment="1" applyProtection="1">
      <alignment vertical="center"/>
      <protection/>
    </xf>
    <xf numFmtId="176" fontId="17" fillId="0" borderId="13" xfId="0" applyNumberFormat="1" applyFont="1" applyBorder="1" applyAlignment="1" applyProtection="1">
      <alignment vertical="center"/>
      <protection/>
    </xf>
    <xf numFmtId="0" fontId="21" fillId="0" borderId="14" xfId="0" applyFont="1" applyBorder="1" applyAlignment="1" applyProtection="1">
      <alignment vertical="center"/>
      <protection/>
    </xf>
    <xf numFmtId="0" fontId="19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11" fillId="0" borderId="0" xfId="0" applyFont="1" applyAlignment="1" applyProtection="1">
      <alignment vertical="center"/>
      <protection/>
    </xf>
    <xf numFmtId="0" fontId="13" fillId="0" borderId="2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horizontal="center" vertic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15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" xfId="0" applyFont="1" applyBorder="1" applyAlignment="1" applyProtection="1">
      <alignment horizontal="center" vertical="center"/>
      <protection/>
    </xf>
    <xf numFmtId="0" fontId="13" fillId="0" borderId="16" xfId="0" applyFont="1" applyBorder="1" applyAlignment="1" applyProtection="1">
      <alignment horizontal="center" vertical="center"/>
      <protection/>
    </xf>
    <xf numFmtId="0" fontId="18" fillId="0" borderId="5" xfId="0" applyFont="1" applyBorder="1" applyAlignment="1" applyProtection="1">
      <alignment vertical="center"/>
      <protection/>
    </xf>
    <xf numFmtId="185" fontId="17" fillId="0" borderId="6" xfId="0" applyNumberFormat="1" applyFont="1" applyBorder="1" applyAlignment="1" applyProtection="1">
      <alignment vertical="center"/>
      <protection/>
    </xf>
    <xf numFmtId="186" fontId="17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 horizontal="left" vertical="center" indent="1"/>
      <protection/>
    </xf>
    <xf numFmtId="185" fontId="21" fillId="0" borderId="6" xfId="0" applyNumberFormat="1" applyFont="1" applyBorder="1" applyAlignment="1" applyProtection="1">
      <alignment vertical="center"/>
      <protection/>
    </xf>
    <xf numFmtId="186" fontId="21" fillId="0" borderId="0" xfId="0" applyNumberFormat="1" applyFont="1" applyBorder="1" applyAlignment="1" applyProtection="1">
      <alignment vertical="center"/>
      <protection/>
    </xf>
    <xf numFmtId="0" fontId="19" fillId="0" borderId="6" xfId="0" applyFont="1" applyBorder="1" applyAlignment="1" applyProtection="1">
      <alignment/>
      <protection locked="0"/>
    </xf>
    <xf numFmtId="176" fontId="21" fillId="0" borderId="9" xfId="0" applyNumberFormat="1" applyFont="1" applyBorder="1" applyAlignment="1" applyProtection="1">
      <alignment horizontal="right" vertical="center"/>
      <protection locked="0"/>
    </xf>
    <xf numFmtId="0" fontId="19" fillId="0" borderId="6" xfId="0" applyFont="1" applyBorder="1" applyAlignment="1" applyProtection="1">
      <alignment horizontal="left" vertical="center" wrapText="1" indent="1"/>
      <protection locked="0"/>
    </xf>
    <xf numFmtId="176" fontId="17" fillId="0" borderId="9" xfId="0" applyNumberFormat="1" applyFont="1" applyBorder="1" applyAlignment="1" applyProtection="1">
      <alignment horizontal="right" vertical="center"/>
      <protection locked="0"/>
    </xf>
    <xf numFmtId="0" fontId="18" fillId="0" borderId="11" xfId="0" applyFont="1" applyBorder="1" applyAlignment="1" applyProtection="1">
      <alignment vertical="center"/>
      <protection/>
    </xf>
    <xf numFmtId="185" fontId="17" fillId="0" borderId="11" xfId="0" applyNumberFormat="1" applyFont="1" applyBorder="1" applyAlignment="1" applyProtection="1">
      <alignment vertical="center"/>
      <protection/>
    </xf>
    <xf numFmtId="186" fontId="17" fillId="0" borderId="17" xfId="0" applyNumberFormat="1" applyFont="1" applyBorder="1" applyAlignment="1" applyProtection="1">
      <alignment vertical="center"/>
      <protection/>
    </xf>
  </cellXfs>
  <cellStyles count="14">
    <cellStyle name="Normal" xfId="0"/>
    <cellStyle name="eng" xfId="15"/>
    <cellStyle name="lu" xfId="16"/>
    <cellStyle name="Normal - Style1" xfId="17"/>
    <cellStyle name="Normal_Basic Assumptions" xfId="18"/>
    <cellStyle name="Comma" xfId="19"/>
    <cellStyle name="Comma [0]" xfId="20"/>
    <cellStyle name="Followed Hyperlink" xfId="21"/>
    <cellStyle name="Percent" xfId="22"/>
    <cellStyle name="Currency" xfId="23"/>
    <cellStyle name="Currency [0]" xfId="24"/>
    <cellStyle name="貨幣[0]_A-DET07" xfId="25"/>
    <cellStyle name="Hyperlink" xfId="26"/>
    <cellStyle name="隨後的超連結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tabColor indexed="15"/>
  </sheetPr>
  <dimension ref="A1:E49"/>
  <sheetViews>
    <sheetView tabSelected="1" view="pageBreakPreview" zoomScaleSheetLayoutView="100" workbookViewId="0" topLeftCell="A1">
      <selection activeCell="A2" sqref="A2:E2"/>
    </sheetView>
  </sheetViews>
  <sheetFormatPr defaultColWidth="9.00390625" defaultRowHeight="16.5"/>
  <cols>
    <col min="1" max="1" width="29.00390625" style="3" customWidth="1"/>
    <col min="2" max="2" width="17.125" style="3" customWidth="1"/>
    <col min="3" max="3" width="16.25390625" style="3" customWidth="1"/>
    <col min="4" max="4" width="15.50390625" style="3" customWidth="1"/>
    <col min="5" max="5" width="7.875" style="3" customWidth="1"/>
    <col min="6" max="16384" width="9.00390625" style="3" customWidth="1"/>
  </cols>
  <sheetData>
    <row r="1" spans="1:5" s="12" customFormat="1" ht="27.75" customHeight="1">
      <c r="A1" s="1" t="s">
        <v>40</v>
      </c>
      <c r="B1" s="2"/>
      <c r="C1" s="2"/>
      <c r="D1" s="2"/>
      <c r="E1" s="2"/>
    </row>
    <row r="2" spans="1:5" s="47" customFormat="1" ht="27.75" customHeight="1">
      <c r="A2" s="4" t="s">
        <v>41</v>
      </c>
      <c r="B2" s="4"/>
      <c r="C2" s="4"/>
      <c r="D2" s="4"/>
      <c r="E2" s="4"/>
    </row>
    <row r="3" spans="1:5" s="12" customFormat="1" ht="10.5" customHeight="1">
      <c r="A3" s="5"/>
      <c r="B3" s="5"/>
      <c r="C3" s="5"/>
      <c r="D3" s="5"/>
      <c r="E3" s="5"/>
    </row>
    <row r="4" spans="1:5" s="12" customFormat="1" ht="17.25" customHeight="1" thickBot="1">
      <c r="A4" s="6"/>
      <c r="B4" s="6" t="s">
        <v>42</v>
      </c>
      <c r="C4" s="6"/>
      <c r="D4" s="6"/>
      <c r="E4" s="7" t="s">
        <v>43</v>
      </c>
    </row>
    <row r="5" spans="1:5" s="12" customFormat="1" ht="16.5">
      <c r="A5" s="48" t="s">
        <v>44</v>
      </c>
      <c r="B5" s="49" t="s">
        <v>45</v>
      </c>
      <c r="C5" s="49" t="s">
        <v>46</v>
      </c>
      <c r="D5" s="49" t="s">
        <v>47</v>
      </c>
      <c r="E5" s="50"/>
    </row>
    <row r="6" spans="1:5" s="12" customFormat="1" ht="16.5">
      <c r="A6" s="51"/>
      <c r="B6" s="52"/>
      <c r="C6" s="52"/>
      <c r="D6" s="53" t="s">
        <v>48</v>
      </c>
      <c r="E6" s="54" t="s">
        <v>49</v>
      </c>
    </row>
    <row r="7" spans="1:5" s="18" customFormat="1" ht="20.25" customHeight="1">
      <c r="A7" s="55" t="s">
        <v>50</v>
      </c>
      <c r="B7" s="14">
        <f>SUM(B8:B14)</f>
        <v>1635105383</v>
      </c>
      <c r="C7" s="14">
        <f>SUM(C8:C14)</f>
        <v>1550651000</v>
      </c>
      <c r="D7" s="56">
        <f aca="true" t="shared" si="0" ref="D7:D47">B7-C7</f>
        <v>84454383</v>
      </c>
      <c r="E7" s="57">
        <f aca="true" t="shared" si="1" ref="E7:E47">IF(C7=0,0,(D7/C7)*100)</f>
        <v>5.45</v>
      </c>
    </row>
    <row r="8" spans="1:5" s="29" customFormat="1" ht="14.25" customHeight="1">
      <c r="A8" s="58" t="s">
        <v>51</v>
      </c>
      <c r="B8" s="27">
        <v>419491766</v>
      </c>
      <c r="C8" s="27">
        <v>410000000</v>
      </c>
      <c r="D8" s="59">
        <f t="shared" si="0"/>
        <v>9491766</v>
      </c>
      <c r="E8" s="60">
        <f t="shared" si="1"/>
        <v>2.32</v>
      </c>
    </row>
    <row r="9" spans="1:5" s="29" customFormat="1" ht="14.25" customHeight="1">
      <c r="A9" s="58" t="s">
        <v>52</v>
      </c>
      <c r="B9" s="27"/>
      <c r="C9" s="27"/>
      <c r="D9" s="59">
        <f t="shared" si="0"/>
        <v>0</v>
      </c>
      <c r="E9" s="60">
        <f t="shared" si="1"/>
        <v>0</v>
      </c>
    </row>
    <row r="10" spans="1:5" s="29" customFormat="1" ht="14.25" customHeight="1">
      <c r="A10" s="58" t="s">
        <v>53</v>
      </c>
      <c r="B10" s="27">
        <v>100522993</v>
      </c>
      <c r="C10" s="27">
        <v>121010000</v>
      </c>
      <c r="D10" s="59">
        <f t="shared" si="0"/>
        <v>-20487007</v>
      </c>
      <c r="E10" s="60">
        <f t="shared" si="1"/>
        <v>-16.93</v>
      </c>
    </row>
    <row r="11" spans="1:5" s="29" customFormat="1" ht="14.25" customHeight="1">
      <c r="A11" s="58" t="s">
        <v>54</v>
      </c>
      <c r="B11" s="27"/>
      <c r="C11" s="27"/>
      <c r="D11" s="59">
        <f t="shared" si="0"/>
        <v>0</v>
      </c>
      <c r="E11" s="60">
        <f t="shared" si="1"/>
        <v>0</v>
      </c>
    </row>
    <row r="12" spans="1:5" s="29" customFormat="1" ht="14.25" customHeight="1">
      <c r="A12" s="58" t="s">
        <v>55</v>
      </c>
      <c r="B12" s="27">
        <v>1607577</v>
      </c>
      <c r="C12" s="27">
        <v>3035000</v>
      </c>
      <c r="D12" s="59">
        <f t="shared" si="0"/>
        <v>-1427423</v>
      </c>
      <c r="E12" s="60">
        <f t="shared" si="1"/>
        <v>-47.03</v>
      </c>
    </row>
    <row r="13" spans="1:5" s="29" customFormat="1" ht="14.25" customHeight="1">
      <c r="A13" s="58" t="s">
        <v>56</v>
      </c>
      <c r="B13" s="27">
        <v>1068123166</v>
      </c>
      <c r="C13" s="27">
        <v>992384000</v>
      </c>
      <c r="D13" s="59">
        <f t="shared" si="0"/>
        <v>75739166</v>
      </c>
      <c r="E13" s="60">
        <f t="shared" si="1"/>
        <v>7.63</v>
      </c>
    </row>
    <row r="14" spans="1:5" s="29" customFormat="1" ht="14.25" customHeight="1">
      <c r="A14" s="58" t="s">
        <v>57</v>
      </c>
      <c r="B14" s="27">
        <v>45359881</v>
      </c>
      <c r="C14" s="27">
        <v>24222000</v>
      </c>
      <c r="D14" s="59">
        <f t="shared" si="0"/>
        <v>21137881</v>
      </c>
      <c r="E14" s="60">
        <f t="shared" si="1"/>
        <v>87.27</v>
      </c>
    </row>
    <row r="15" spans="1:5" s="18" customFormat="1" ht="20.25" customHeight="1">
      <c r="A15" s="38" t="s">
        <v>58</v>
      </c>
      <c r="B15" s="14">
        <f>SUM(B16:B46)</f>
        <v>742823646</v>
      </c>
      <c r="C15" s="14">
        <f>SUM(C16:C46)</f>
        <v>1234219000</v>
      </c>
      <c r="D15" s="56">
        <f t="shared" si="0"/>
        <v>-491395354</v>
      </c>
      <c r="E15" s="57">
        <f t="shared" si="1"/>
        <v>-39.81</v>
      </c>
    </row>
    <row r="16" spans="1:5" s="29" customFormat="1" ht="14.25" customHeight="1">
      <c r="A16" s="61" t="s">
        <v>37</v>
      </c>
      <c r="B16" s="62">
        <v>732515716</v>
      </c>
      <c r="C16" s="62">
        <v>911615000</v>
      </c>
      <c r="D16" s="59">
        <f t="shared" si="0"/>
        <v>-179099284</v>
      </c>
      <c r="E16" s="60">
        <f t="shared" si="1"/>
        <v>-19.65</v>
      </c>
    </row>
    <row r="17" spans="1:5" s="29" customFormat="1" ht="14.25" customHeight="1">
      <c r="A17" s="61" t="s">
        <v>38</v>
      </c>
      <c r="B17" s="62">
        <v>1520640</v>
      </c>
      <c r="C17" s="62">
        <v>1910000</v>
      </c>
      <c r="D17" s="59">
        <f t="shared" si="0"/>
        <v>-389360</v>
      </c>
      <c r="E17" s="60">
        <f t="shared" si="1"/>
        <v>-20.39</v>
      </c>
    </row>
    <row r="18" spans="1:5" s="29" customFormat="1" ht="14.25" customHeight="1">
      <c r="A18" s="61" t="s">
        <v>59</v>
      </c>
      <c r="B18" s="62">
        <v>8326405</v>
      </c>
      <c r="C18" s="62">
        <v>320000000</v>
      </c>
      <c r="D18" s="59">
        <f t="shared" si="0"/>
        <v>-311673595</v>
      </c>
      <c r="E18" s="60">
        <f t="shared" si="1"/>
        <v>-97.4</v>
      </c>
    </row>
    <row r="19" spans="1:5" s="29" customFormat="1" ht="14.25" customHeight="1">
      <c r="A19" s="61" t="s">
        <v>39</v>
      </c>
      <c r="B19" s="62">
        <v>460885</v>
      </c>
      <c r="C19" s="62">
        <v>694000</v>
      </c>
      <c r="D19" s="59">
        <f t="shared" si="0"/>
        <v>-233115</v>
      </c>
      <c r="E19" s="60">
        <f t="shared" si="1"/>
        <v>-33.59</v>
      </c>
    </row>
    <row r="20" spans="1:5" s="29" customFormat="1" ht="14.25" customHeight="1">
      <c r="A20" s="63"/>
      <c r="B20" s="27"/>
      <c r="C20" s="27"/>
      <c r="D20" s="59">
        <f t="shared" si="0"/>
        <v>0</v>
      </c>
      <c r="E20" s="60">
        <f t="shared" si="1"/>
        <v>0</v>
      </c>
    </row>
    <row r="21" spans="1:5" s="29" customFormat="1" ht="14.25" customHeight="1">
      <c r="A21" s="63"/>
      <c r="B21" s="27"/>
      <c r="C21" s="27"/>
      <c r="D21" s="59">
        <f t="shared" si="0"/>
        <v>0</v>
      </c>
      <c r="E21" s="60">
        <f t="shared" si="1"/>
        <v>0</v>
      </c>
    </row>
    <row r="22" spans="1:5" s="29" customFormat="1" ht="14.25" customHeight="1">
      <c r="A22" s="63"/>
      <c r="B22" s="27"/>
      <c r="C22" s="27"/>
      <c r="D22" s="59">
        <f t="shared" si="0"/>
        <v>0</v>
      </c>
      <c r="E22" s="60">
        <f t="shared" si="1"/>
        <v>0</v>
      </c>
    </row>
    <row r="23" spans="1:5" s="29" customFormat="1" ht="14.25" customHeight="1">
      <c r="A23" s="63"/>
      <c r="B23" s="27"/>
      <c r="C23" s="27"/>
      <c r="D23" s="59">
        <f t="shared" si="0"/>
        <v>0</v>
      </c>
      <c r="E23" s="60">
        <f t="shared" si="1"/>
        <v>0</v>
      </c>
    </row>
    <row r="24" spans="1:5" s="29" customFormat="1" ht="14.25" customHeight="1">
      <c r="A24" s="63"/>
      <c r="B24" s="27"/>
      <c r="C24" s="27"/>
      <c r="D24" s="59">
        <f t="shared" si="0"/>
        <v>0</v>
      </c>
      <c r="E24" s="60">
        <f t="shared" si="1"/>
        <v>0</v>
      </c>
    </row>
    <row r="25" spans="1:5" s="29" customFormat="1" ht="14.25" customHeight="1">
      <c r="A25" s="63"/>
      <c r="B25" s="27"/>
      <c r="C25" s="27"/>
      <c r="D25" s="59">
        <f t="shared" si="0"/>
        <v>0</v>
      </c>
      <c r="E25" s="60">
        <f t="shared" si="1"/>
        <v>0</v>
      </c>
    </row>
    <row r="26" spans="1:5" s="29" customFormat="1" ht="14.25" customHeight="1">
      <c r="A26" s="63"/>
      <c r="B26" s="27"/>
      <c r="C26" s="27"/>
      <c r="D26" s="59">
        <f t="shared" si="0"/>
        <v>0</v>
      </c>
      <c r="E26" s="60">
        <f t="shared" si="1"/>
        <v>0</v>
      </c>
    </row>
    <row r="27" spans="1:5" s="29" customFormat="1" ht="14.25" customHeight="1">
      <c r="A27" s="63"/>
      <c r="B27" s="27"/>
      <c r="C27" s="27"/>
      <c r="D27" s="59">
        <f t="shared" si="0"/>
        <v>0</v>
      </c>
      <c r="E27" s="60">
        <f t="shared" si="1"/>
        <v>0</v>
      </c>
    </row>
    <row r="28" spans="1:5" s="29" customFormat="1" ht="14.25" customHeight="1">
      <c r="A28" s="63"/>
      <c r="B28" s="27"/>
      <c r="C28" s="27"/>
      <c r="D28" s="59">
        <f t="shared" si="0"/>
        <v>0</v>
      </c>
      <c r="E28" s="60">
        <f t="shared" si="1"/>
        <v>0</v>
      </c>
    </row>
    <row r="29" spans="1:5" s="29" customFormat="1" ht="14.25" customHeight="1">
      <c r="A29" s="63"/>
      <c r="B29" s="27"/>
      <c r="C29" s="27"/>
      <c r="D29" s="59">
        <f t="shared" si="0"/>
        <v>0</v>
      </c>
      <c r="E29" s="60">
        <f t="shared" si="1"/>
        <v>0</v>
      </c>
    </row>
    <row r="30" spans="1:5" s="29" customFormat="1" ht="14.25" customHeight="1">
      <c r="A30" s="63"/>
      <c r="B30" s="27"/>
      <c r="C30" s="27"/>
      <c r="D30" s="59">
        <f t="shared" si="0"/>
        <v>0</v>
      </c>
      <c r="E30" s="60">
        <f t="shared" si="1"/>
        <v>0</v>
      </c>
    </row>
    <row r="31" spans="1:5" s="29" customFormat="1" ht="14.25" customHeight="1">
      <c r="A31" s="63"/>
      <c r="B31" s="27"/>
      <c r="C31" s="27"/>
      <c r="D31" s="59">
        <f t="shared" si="0"/>
        <v>0</v>
      </c>
      <c r="E31" s="60">
        <f t="shared" si="1"/>
        <v>0</v>
      </c>
    </row>
    <row r="32" spans="1:5" s="29" customFormat="1" ht="14.25" customHeight="1">
      <c r="A32" s="63"/>
      <c r="B32" s="27"/>
      <c r="C32" s="27"/>
      <c r="D32" s="59">
        <f t="shared" si="0"/>
        <v>0</v>
      </c>
      <c r="E32" s="60">
        <f t="shared" si="1"/>
        <v>0</v>
      </c>
    </row>
    <row r="33" spans="1:5" s="29" customFormat="1" ht="14.25" customHeight="1">
      <c r="A33" s="63"/>
      <c r="B33" s="27"/>
      <c r="C33" s="27"/>
      <c r="D33" s="59">
        <f t="shared" si="0"/>
        <v>0</v>
      </c>
      <c r="E33" s="60">
        <f t="shared" si="1"/>
        <v>0</v>
      </c>
    </row>
    <row r="34" spans="1:5" s="29" customFormat="1" ht="14.25" customHeight="1">
      <c r="A34" s="63"/>
      <c r="B34" s="27"/>
      <c r="C34" s="27"/>
      <c r="D34" s="59">
        <f t="shared" si="0"/>
        <v>0</v>
      </c>
      <c r="E34" s="60">
        <f t="shared" si="1"/>
        <v>0</v>
      </c>
    </row>
    <row r="35" spans="1:5" s="29" customFormat="1" ht="14.25" customHeight="1">
      <c r="A35" s="63"/>
      <c r="B35" s="27"/>
      <c r="C35" s="27"/>
      <c r="D35" s="59">
        <f t="shared" si="0"/>
        <v>0</v>
      </c>
      <c r="E35" s="60">
        <f t="shared" si="1"/>
        <v>0</v>
      </c>
    </row>
    <row r="36" spans="1:5" s="29" customFormat="1" ht="14.25" customHeight="1">
      <c r="A36" s="63"/>
      <c r="B36" s="27"/>
      <c r="C36" s="27"/>
      <c r="D36" s="59">
        <f t="shared" si="0"/>
        <v>0</v>
      </c>
      <c r="E36" s="60">
        <f t="shared" si="1"/>
        <v>0</v>
      </c>
    </row>
    <row r="37" spans="1:5" s="29" customFormat="1" ht="14.25" customHeight="1">
      <c r="A37" s="63"/>
      <c r="B37" s="27"/>
      <c r="C37" s="27"/>
      <c r="D37" s="59">
        <f t="shared" si="0"/>
        <v>0</v>
      </c>
      <c r="E37" s="60">
        <f t="shared" si="1"/>
        <v>0</v>
      </c>
    </row>
    <row r="38" spans="1:5" s="29" customFormat="1" ht="14.25" customHeight="1">
      <c r="A38" s="63"/>
      <c r="B38" s="27"/>
      <c r="C38" s="27"/>
      <c r="D38" s="59">
        <f t="shared" si="0"/>
        <v>0</v>
      </c>
      <c r="E38" s="60">
        <f t="shared" si="1"/>
        <v>0</v>
      </c>
    </row>
    <row r="39" spans="1:5" s="29" customFormat="1" ht="14.25" customHeight="1">
      <c r="A39" s="63"/>
      <c r="B39" s="27"/>
      <c r="C39" s="27"/>
      <c r="D39" s="59">
        <f t="shared" si="0"/>
        <v>0</v>
      </c>
      <c r="E39" s="60">
        <f t="shared" si="1"/>
        <v>0</v>
      </c>
    </row>
    <row r="40" spans="1:5" s="29" customFormat="1" ht="12" customHeight="1">
      <c r="A40" s="63"/>
      <c r="B40" s="27"/>
      <c r="C40" s="27"/>
      <c r="D40" s="59">
        <f t="shared" si="0"/>
        <v>0</v>
      </c>
      <c r="E40" s="60">
        <f t="shared" si="1"/>
        <v>0</v>
      </c>
    </row>
    <row r="41" spans="1:5" s="29" customFormat="1" ht="12" customHeight="1">
      <c r="A41" s="63"/>
      <c r="B41" s="27"/>
      <c r="C41" s="27"/>
      <c r="D41" s="59">
        <f t="shared" si="0"/>
        <v>0</v>
      </c>
      <c r="E41" s="60">
        <f t="shared" si="1"/>
        <v>0</v>
      </c>
    </row>
    <row r="42" spans="1:5" s="29" customFormat="1" ht="12" customHeight="1">
      <c r="A42" s="63"/>
      <c r="B42" s="27"/>
      <c r="C42" s="27"/>
      <c r="D42" s="59">
        <f t="shared" si="0"/>
        <v>0</v>
      </c>
      <c r="E42" s="60">
        <f t="shared" si="1"/>
        <v>0</v>
      </c>
    </row>
    <row r="43" spans="1:5" s="29" customFormat="1" ht="12" customHeight="1">
      <c r="A43" s="63"/>
      <c r="B43" s="27"/>
      <c r="C43" s="27"/>
      <c r="D43" s="59">
        <f t="shared" si="0"/>
        <v>0</v>
      </c>
      <c r="E43" s="60">
        <f t="shared" si="1"/>
        <v>0</v>
      </c>
    </row>
    <row r="44" spans="1:5" s="29" customFormat="1" ht="12" customHeight="1">
      <c r="A44" s="63"/>
      <c r="B44" s="27"/>
      <c r="C44" s="27"/>
      <c r="D44" s="59">
        <f t="shared" si="0"/>
        <v>0</v>
      </c>
      <c r="E44" s="60">
        <f t="shared" si="1"/>
        <v>0</v>
      </c>
    </row>
    <row r="45" spans="1:5" s="29" customFormat="1" ht="12" customHeight="1">
      <c r="A45" s="63"/>
      <c r="B45" s="27"/>
      <c r="C45" s="27"/>
      <c r="D45" s="59">
        <f t="shared" si="0"/>
        <v>0</v>
      </c>
      <c r="E45" s="60">
        <f t="shared" si="1"/>
        <v>0</v>
      </c>
    </row>
    <row r="46" spans="1:5" s="29" customFormat="1" ht="12" customHeight="1">
      <c r="A46" s="63"/>
      <c r="B46" s="27"/>
      <c r="C46" s="27"/>
      <c r="D46" s="59">
        <f t="shared" si="0"/>
        <v>0</v>
      </c>
      <c r="E46" s="60">
        <f t="shared" si="1"/>
        <v>0</v>
      </c>
    </row>
    <row r="47" spans="1:5" s="18" customFormat="1" ht="15.75" customHeight="1">
      <c r="A47" s="38" t="s">
        <v>60</v>
      </c>
      <c r="B47" s="14">
        <f>B7-B15</f>
        <v>892281737</v>
      </c>
      <c r="C47" s="14">
        <f>C7-C15</f>
        <v>316432000</v>
      </c>
      <c r="D47" s="56">
        <f t="shared" si="0"/>
        <v>575849737</v>
      </c>
      <c r="E47" s="57">
        <f t="shared" si="1"/>
        <v>181.98</v>
      </c>
    </row>
    <row r="48" spans="1:5" s="18" customFormat="1" ht="15.75" customHeight="1">
      <c r="A48" s="38" t="s">
        <v>61</v>
      </c>
      <c r="B48" s="64">
        <v>1969843474</v>
      </c>
      <c r="C48" s="64">
        <v>1715081000</v>
      </c>
      <c r="D48" s="56"/>
      <c r="E48" s="57"/>
    </row>
    <row r="49" spans="1:5" s="18" customFormat="1" ht="15.75" customHeight="1" thickBot="1">
      <c r="A49" s="65" t="s">
        <v>62</v>
      </c>
      <c r="B49" s="40">
        <f>B47+B48</f>
        <v>2862125211</v>
      </c>
      <c r="C49" s="40">
        <f>C47+C48</f>
        <v>2031513000</v>
      </c>
      <c r="D49" s="66"/>
      <c r="E49" s="67"/>
    </row>
  </sheetData>
  <mergeCells count="7">
    <mergeCell ref="A1:E1"/>
    <mergeCell ref="A2:E2"/>
    <mergeCell ref="A3:E3"/>
    <mergeCell ref="A5:A6"/>
    <mergeCell ref="B5:B6"/>
    <mergeCell ref="C5:C6"/>
    <mergeCell ref="D5:E5"/>
  </mergeCell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1:F36"/>
  <sheetViews>
    <sheetView workbookViewId="0" topLeftCell="A1">
      <selection activeCell="A2" sqref="A2:F2"/>
    </sheetView>
  </sheetViews>
  <sheetFormatPr defaultColWidth="9.00390625" defaultRowHeight="16.5"/>
  <cols>
    <col min="1" max="1" width="18.375" style="3" customWidth="1"/>
    <col min="2" max="2" width="17.75390625" style="3" customWidth="1"/>
    <col min="3" max="3" width="8.50390625" style="3" customWidth="1"/>
    <col min="4" max="4" width="18.375" style="3" customWidth="1"/>
    <col min="5" max="5" width="17.75390625" style="3" customWidth="1"/>
    <col min="6" max="6" width="8.50390625" style="3" customWidth="1"/>
    <col min="7" max="16384" width="9.00390625" style="3" customWidth="1"/>
  </cols>
  <sheetData>
    <row r="1" spans="1:6" ht="27.75" customHeight="1">
      <c r="A1" s="1" t="s">
        <v>1</v>
      </c>
      <c r="B1" s="2"/>
      <c r="C1" s="2"/>
      <c r="D1" s="2"/>
      <c r="E1" s="2"/>
      <c r="F1" s="2"/>
    </row>
    <row r="2" spans="1:6" ht="27.75" customHeight="1">
      <c r="A2" s="4" t="s">
        <v>2</v>
      </c>
      <c r="B2" s="4"/>
      <c r="C2" s="4"/>
      <c r="D2" s="4"/>
      <c r="E2" s="4"/>
      <c r="F2" s="4"/>
    </row>
    <row r="3" spans="1:5" ht="10.5" customHeight="1">
      <c r="A3" s="5"/>
      <c r="B3" s="5"/>
      <c r="C3" s="5"/>
      <c r="D3" s="5"/>
      <c r="E3" s="5"/>
    </row>
    <row r="4" spans="1:6" ht="17.25" customHeight="1" thickBot="1">
      <c r="A4" s="6"/>
      <c r="B4" s="6" t="s">
        <v>3</v>
      </c>
      <c r="C4" s="6"/>
      <c r="D4" s="6"/>
      <c r="F4" s="7" t="s">
        <v>4</v>
      </c>
    </row>
    <row r="5" spans="1:6" s="12" customFormat="1" ht="33.75" customHeight="1">
      <c r="A5" s="8" t="s">
        <v>5</v>
      </c>
      <c r="B5" s="9" t="s">
        <v>6</v>
      </c>
      <c r="C5" s="10" t="s">
        <v>0</v>
      </c>
      <c r="D5" s="9" t="s">
        <v>5</v>
      </c>
      <c r="E5" s="9" t="s">
        <v>6</v>
      </c>
      <c r="F5" s="11" t="s">
        <v>0</v>
      </c>
    </row>
    <row r="6" spans="1:6" s="18" customFormat="1" ht="26.25" customHeight="1">
      <c r="A6" s="13" t="s">
        <v>7</v>
      </c>
      <c r="B6" s="14">
        <f>SUM(B7,B14,B21)</f>
        <v>3072549211</v>
      </c>
      <c r="C6" s="15">
        <f aca="true" t="shared" si="0" ref="C6:C19">ROUND(IF(B$6&gt;0,(B6/B$6)*100,0),2)</f>
        <v>100</v>
      </c>
      <c r="D6" s="16" t="s">
        <v>8</v>
      </c>
      <c r="E6" s="14">
        <f>SUM(E7,E11)</f>
        <v>210424000</v>
      </c>
      <c r="F6" s="17">
        <f aca="true" t="shared" si="1" ref="F6:F16">ROUND(IF(E$35&gt;0,(E6/E$35)*100,0),2)</f>
        <v>6.85</v>
      </c>
    </row>
    <row r="7" spans="1:6" s="18" customFormat="1" ht="24.75" customHeight="1">
      <c r="A7" s="19" t="s">
        <v>9</v>
      </c>
      <c r="B7" s="14">
        <f>SUM(B8:B13)</f>
        <v>3012069283</v>
      </c>
      <c r="C7" s="20">
        <f t="shared" si="0"/>
        <v>98.03</v>
      </c>
      <c r="D7" s="21" t="s">
        <v>10</v>
      </c>
      <c r="E7" s="14">
        <f>SUM(E8:E10)</f>
        <v>131336159</v>
      </c>
      <c r="F7" s="22">
        <f t="shared" si="1"/>
        <v>4.27</v>
      </c>
    </row>
    <row r="8" spans="1:6" s="29" customFormat="1" ht="24.75" customHeight="1">
      <c r="A8" s="23" t="s">
        <v>11</v>
      </c>
      <c r="B8" s="24">
        <v>1566813499</v>
      </c>
      <c r="C8" s="25">
        <f t="shared" si="0"/>
        <v>50.99</v>
      </c>
      <c r="D8" s="26" t="s">
        <v>12</v>
      </c>
      <c r="E8" s="27"/>
      <c r="F8" s="28">
        <f t="shared" si="1"/>
        <v>0</v>
      </c>
    </row>
    <row r="9" spans="1:6" s="29" customFormat="1" ht="24.75" customHeight="1">
      <c r="A9" s="23" t="s">
        <v>13</v>
      </c>
      <c r="B9" s="27"/>
      <c r="C9" s="25">
        <f t="shared" si="0"/>
        <v>0</v>
      </c>
      <c r="D9" s="26" t="s">
        <v>14</v>
      </c>
      <c r="E9" s="24">
        <v>117503903</v>
      </c>
      <c r="F9" s="28">
        <f t="shared" si="1"/>
        <v>3.82</v>
      </c>
    </row>
    <row r="10" spans="1:6" s="29" customFormat="1" ht="24.75" customHeight="1">
      <c r="A10" s="23" t="s">
        <v>15</v>
      </c>
      <c r="B10" s="24">
        <v>10392168</v>
      </c>
      <c r="C10" s="25">
        <f t="shared" si="0"/>
        <v>0.34</v>
      </c>
      <c r="D10" s="26" t="s">
        <v>16</v>
      </c>
      <c r="E10" s="24">
        <v>13832256</v>
      </c>
      <c r="F10" s="28">
        <f t="shared" si="1"/>
        <v>0.45</v>
      </c>
    </row>
    <row r="11" spans="1:6" s="29" customFormat="1" ht="24.75" customHeight="1">
      <c r="A11" s="23" t="s">
        <v>17</v>
      </c>
      <c r="B11" s="27"/>
      <c r="C11" s="25">
        <f t="shared" si="0"/>
        <v>0</v>
      </c>
      <c r="D11" s="21" t="s">
        <v>18</v>
      </c>
      <c r="E11" s="14">
        <f>SUM(E12)</f>
        <v>79087841</v>
      </c>
      <c r="F11" s="22">
        <f t="shared" si="1"/>
        <v>2.57</v>
      </c>
    </row>
    <row r="12" spans="1:6" s="29" customFormat="1" ht="24.75" customHeight="1">
      <c r="A12" s="23" t="s">
        <v>19</v>
      </c>
      <c r="B12" s="24">
        <v>1434863616</v>
      </c>
      <c r="C12" s="25">
        <f t="shared" si="0"/>
        <v>46.7</v>
      </c>
      <c r="D12" s="26" t="s">
        <v>20</v>
      </c>
      <c r="E12" s="24">
        <v>79087841</v>
      </c>
      <c r="F12" s="28">
        <f t="shared" si="1"/>
        <v>2.57</v>
      </c>
    </row>
    <row r="13" spans="1:6" s="29" customFormat="1" ht="24.75" customHeight="1">
      <c r="A13" s="23" t="s">
        <v>21</v>
      </c>
      <c r="B13" s="27"/>
      <c r="C13" s="25">
        <f t="shared" si="0"/>
        <v>0</v>
      </c>
      <c r="D13" s="30" t="s">
        <v>22</v>
      </c>
      <c r="E13" s="14">
        <f>SUM(E14)</f>
        <v>2862125211</v>
      </c>
      <c r="F13" s="22">
        <f t="shared" si="1"/>
        <v>93.15</v>
      </c>
    </row>
    <row r="14" spans="1:6" s="29" customFormat="1" ht="30.75" customHeight="1">
      <c r="A14" s="31" t="s">
        <v>23</v>
      </c>
      <c r="B14" s="14">
        <f>SUM(B15:B19)</f>
        <v>35815241</v>
      </c>
      <c r="C14" s="20">
        <f t="shared" si="0"/>
        <v>1.17</v>
      </c>
      <c r="D14" s="21" t="s">
        <v>24</v>
      </c>
      <c r="E14" s="14">
        <f>SUM(E15)</f>
        <v>2862125211</v>
      </c>
      <c r="F14" s="22">
        <f t="shared" si="1"/>
        <v>93.15</v>
      </c>
    </row>
    <row r="15" spans="1:6" s="29" customFormat="1" ht="24.75" customHeight="1">
      <c r="A15" s="23" t="s">
        <v>25</v>
      </c>
      <c r="B15" s="27"/>
      <c r="C15" s="25">
        <f t="shared" si="0"/>
        <v>0</v>
      </c>
      <c r="D15" s="26" t="s">
        <v>26</v>
      </c>
      <c r="E15" s="24">
        <v>2862125211</v>
      </c>
      <c r="F15" s="28">
        <f t="shared" si="1"/>
        <v>93.15</v>
      </c>
    </row>
    <row r="16" spans="1:6" s="29" customFormat="1" ht="24.75" customHeight="1">
      <c r="A16" s="23" t="s">
        <v>27</v>
      </c>
      <c r="B16" s="27"/>
      <c r="C16" s="25">
        <f t="shared" si="0"/>
        <v>0</v>
      </c>
      <c r="D16" s="26"/>
      <c r="E16" s="32"/>
      <c r="F16" s="28">
        <f t="shared" si="1"/>
        <v>0</v>
      </c>
    </row>
    <row r="17" spans="1:6" s="29" customFormat="1" ht="24.75" customHeight="1">
      <c r="A17" s="23" t="s">
        <v>28</v>
      </c>
      <c r="B17" s="27"/>
      <c r="C17" s="25">
        <f t="shared" si="0"/>
        <v>0</v>
      </c>
      <c r="D17" s="33"/>
      <c r="E17" s="32"/>
      <c r="F17" s="22"/>
    </row>
    <row r="18" spans="1:6" s="29" customFormat="1" ht="24.75" customHeight="1">
      <c r="A18" s="23" t="s">
        <v>29</v>
      </c>
      <c r="B18" s="24">
        <v>35815241</v>
      </c>
      <c r="C18" s="25">
        <f t="shared" si="0"/>
        <v>1.17</v>
      </c>
      <c r="D18" s="33"/>
      <c r="E18" s="32"/>
      <c r="F18" s="22"/>
    </row>
    <row r="19" spans="1:6" s="29" customFormat="1" ht="24.75" customHeight="1">
      <c r="A19" s="23" t="s">
        <v>30</v>
      </c>
      <c r="B19" s="27"/>
      <c r="C19" s="25">
        <f t="shared" si="0"/>
        <v>0</v>
      </c>
      <c r="D19" s="33"/>
      <c r="E19" s="32"/>
      <c r="F19" s="22"/>
    </row>
    <row r="20" spans="1:6" s="29" customFormat="1" ht="24.75" customHeight="1">
      <c r="A20" s="34" t="s">
        <v>31</v>
      </c>
      <c r="B20" s="32"/>
      <c r="C20" s="25"/>
      <c r="D20" s="33"/>
      <c r="E20" s="32"/>
      <c r="F20" s="22"/>
    </row>
    <row r="21" spans="1:6" s="29" customFormat="1" ht="24.75" customHeight="1">
      <c r="A21" s="19" t="s">
        <v>32</v>
      </c>
      <c r="B21" s="14">
        <f>SUM(B22:B23)</f>
        <v>24664687</v>
      </c>
      <c r="C21" s="20">
        <f>ROUND(IF(B$6&gt;0,(B21/B$6)*100,0),2)</f>
        <v>0.8</v>
      </c>
      <c r="D21" s="33"/>
      <c r="E21" s="32"/>
      <c r="F21" s="22"/>
    </row>
    <row r="22" spans="1:6" s="29" customFormat="1" ht="24.75" customHeight="1">
      <c r="A22" s="23" t="s">
        <v>33</v>
      </c>
      <c r="B22" s="24">
        <v>24664687</v>
      </c>
      <c r="C22" s="25">
        <f>ROUND(IF(B$6&gt;0,(B22/B$6)*100,0),2)</f>
        <v>0.8</v>
      </c>
      <c r="D22" s="35"/>
      <c r="E22" s="14"/>
      <c r="F22" s="22"/>
    </row>
    <row r="23" spans="1:6" s="29" customFormat="1" ht="24.75" customHeight="1">
      <c r="A23" s="23" t="s">
        <v>34</v>
      </c>
      <c r="B23" s="27"/>
      <c r="C23" s="25">
        <f>ROUND(IF(B$6&gt;0,(B23/B$6)*100,0),2)</f>
        <v>0</v>
      </c>
      <c r="D23" s="35"/>
      <c r="E23" s="14"/>
      <c r="F23" s="22"/>
    </row>
    <row r="24" spans="1:6" s="29" customFormat="1" ht="12" customHeight="1">
      <c r="A24" s="36"/>
      <c r="B24" s="32"/>
      <c r="C24" s="20"/>
      <c r="D24" s="33"/>
      <c r="E24" s="32"/>
      <c r="F24" s="22"/>
    </row>
    <row r="25" spans="1:6" s="29" customFormat="1" ht="12" customHeight="1">
      <c r="A25" s="37"/>
      <c r="B25" s="32"/>
      <c r="C25" s="20"/>
      <c r="D25" s="35"/>
      <c r="E25" s="14"/>
      <c r="F25" s="22"/>
    </row>
    <row r="26" spans="1:6" s="29" customFormat="1" ht="12" customHeight="1">
      <c r="A26" s="37"/>
      <c r="B26" s="32"/>
      <c r="C26" s="20"/>
      <c r="D26" s="35"/>
      <c r="E26" s="14"/>
      <c r="F26" s="22"/>
    </row>
    <row r="27" spans="1:6" s="29" customFormat="1" ht="12" customHeight="1">
      <c r="A27" s="37"/>
      <c r="B27" s="32"/>
      <c r="C27" s="20"/>
      <c r="D27" s="35"/>
      <c r="E27" s="14"/>
      <c r="F27" s="22"/>
    </row>
    <row r="28" spans="1:6" s="29" customFormat="1" ht="12" customHeight="1">
      <c r="A28" s="37"/>
      <c r="B28" s="32"/>
      <c r="C28" s="20"/>
      <c r="D28" s="33"/>
      <c r="E28" s="32"/>
      <c r="F28" s="22"/>
    </row>
    <row r="29" spans="1:6" s="29" customFormat="1" ht="12" customHeight="1">
      <c r="A29" s="37"/>
      <c r="B29" s="32"/>
      <c r="C29" s="20"/>
      <c r="D29" s="33"/>
      <c r="E29" s="32"/>
      <c r="F29" s="22"/>
    </row>
    <row r="30" spans="1:6" s="29" customFormat="1" ht="12" customHeight="1">
      <c r="A30" s="37"/>
      <c r="B30" s="32"/>
      <c r="C30" s="20"/>
      <c r="D30" s="33"/>
      <c r="E30" s="32"/>
      <c r="F30" s="22"/>
    </row>
    <row r="31" spans="1:6" s="29" customFormat="1" ht="12" customHeight="1">
      <c r="A31" s="37"/>
      <c r="B31" s="32"/>
      <c r="C31" s="20"/>
      <c r="D31" s="33"/>
      <c r="E31" s="32"/>
      <c r="F31" s="22"/>
    </row>
    <row r="32" spans="1:6" s="29" customFormat="1" ht="12" customHeight="1">
      <c r="A32" s="38"/>
      <c r="B32" s="14"/>
      <c r="C32" s="20"/>
      <c r="D32" s="33"/>
      <c r="E32" s="32"/>
      <c r="F32" s="22"/>
    </row>
    <row r="33" spans="1:6" s="29" customFormat="1" ht="12" customHeight="1">
      <c r="A33" s="37"/>
      <c r="B33" s="32"/>
      <c r="C33" s="20"/>
      <c r="D33" s="33"/>
      <c r="E33" s="32"/>
      <c r="F33" s="22"/>
    </row>
    <row r="34" spans="1:6" s="29" customFormat="1" ht="12" customHeight="1">
      <c r="A34" s="37"/>
      <c r="B34" s="32"/>
      <c r="C34" s="20"/>
      <c r="D34" s="33"/>
      <c r="E34" s="32"/>
      <c r="F34" s="22"/>
    </row>
    <row r="35" spans="1:6" s="29" customFormat="1" ht="21.75" customHeight="1" thickBot="1">
      <c r="A35" s="39" t="s">
        <v>35</v>
      </c>
      <c r="B35" s="40">
        <f>B6</f>
        <v>3072549211</v>
      </c>
      <c r="C35" s="40">
        <f>IF(B$6&gt;0,(B35/B$6)*100,0)</f>
        <v>100</v>
      </c>
      <c r="D35" s="41" t="s">
        <v>35</v>
      </c>
      <c r="E35" s="42">
        <f>E6+E13</f>
        <v>3072549211</v>
      </c>
      <c r="F35" s="43">
        <f>IF(E$35&gt;0,(E35/E$35)*100,0)</f>
        <v>100</v>
      </c>
    </row>
    <row r="36" spans="1:4" s="29" customFormat="1" ht="19.5" customHeight="1">
      <c r="A36" s="44" t="s">
        <v>36</v>
      </c>
      <c r="B36" s="45"/>
      <c r="C36" s="46"/>
      <c r="D36" s="46"/>
    </row>
    <row r="37" s="29" customFormat="1" ht="14.25"/>
    <row r="38" s="29" customFormat="1" ht="14.25"/>
    <row r="39" s="29" customFormat="1" ht="14.25"/>
    <row r="40" s="29" customFormat="1" ht="14.25"/>
  </sheetData>
  <mergeCells count="4">
    <mergeCell ref="A1:F1"/>
    <mergeCell ref="A2:F2"/>
    <mergeCell ref="A3:E3"/>
    <mergeCell ref="A36:D36"/>
  </mergeCells>
  <dataValidations count="1">
    <dataValidation type="decimal" operator="lessThanOrEqual" allowBlank="1" showInputMessage="1" showErrorMessage="1" sqref="E16">
      <formula1>0</formula1>
    </dataValidation>
  </dataValidations>
  <printOptions horizontalCentered="1"/>
  <pageMargins left="0.6299212598425197" right="0.6299212598425197" top="0.8267716535433072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Q204</dc:creator>
  <cp:keywords/>
  <dc:description/>
  <cp:lastModifiedBy>Q204</cp:lastModifiedBy>
  <dcterms:created xsi:type="dcterms:W3CDTF">2010-09-03T01:14:03Z</dcterms:created>
  <dcterms:modified xsi:type="dcterms:W3CDTF">2010-09-03T01:14:35Z</dcterms:modified>
  <cp:category/>
  <cp:version/>
  <cp:contentType/>
  <cp:contentStatus/>
</cp:coreProperties>
</file>