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240" windowHeight="8670" activeTab="0"/>
  </bookViews>
  <sheets>
    <sheet name="收支" sheetId="1" r:id="rId1"/>
    <sheet name="平衡" sheetId="2" r:id="rId2"/>
  </sheets>
  <externalReferences>
    <externalReference r:id="rId5"/>
    <externalReference r:id="rId6"/>
    <externalReference r:id="rId7"/>
  </externalReferences>
  <definedNames>
    <definedName name="\0">#REF!</definedName>
    <definedName name="\a">#REF!</definedName>
    <definedName name="\c">#REF!</definedName>
    <definedName name="\m">#REF!</definedName>
    <definedName name="\p">#REF!</definedName>
    <definedName name="\s">#REF!</definedName>
    <definedName name="\z">#REF!</definedName>
    <definedName name="A">'[1]MONTH1-1'!#REF!</definedName>
    <definedName name="CL">#REF!</definedName>
    <definedName name="FUNCTION">#REF!</definedName>
    <definedName name="HH">#REF!</definedName>
    <definedName name="INPUT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<sst xmlns="http://schemas.openxmlformats.org/spreadsheetml/2006/main" count="124" uniqueCount="118">
  <si>
    <t>平  衡  表</t>
  </si>
  <si>
    <t>單位：新臺幣元</t>
  </si>
  <si>
    <t>科　　　　目</t>
  </si>
  <si>
    <t>金　　　額</t>
  </si>
  <si>
    <t>％</t>
  </si>
  <si>
    <t>資            產</t>
  </si>
  <si>
    <t>負           債</t>
  </si>
  <si>
    <t>流    動    資    產</t>
  </si>
  <si>
    <t>流    動    負    債</t>
  </si>
  <si>
    <t>現金</t>
  </si>
  <si>
    <t>短期債務</t>
  </si>
  <si>
    <t>流動金融資產</t>
  </si>
  <si>
    <t>應付款項</t>
  </si>
  <si>
    <t>應收款項</t>
  </si>
  <si>
    <t>預收款項</t>
  </si>
  <si>
    <t>存貨</t>
  </si>
  <si>
    <t>流動金融負債</t>
  </si>
  <si>
    <t>預付款項</t>
  </si>
  <si>
    <t>短期貸墊款</t>
  </si>
  <si>
    <t>長    期    負    債</t>
  </si>
  <si>
    <t>投資、長期應收款、</t>
  </si>
  <si>
    <t>長期債務</t>
  </si>
  <si>
    <t>貸墊款及準備金</t>
  </si>
  <si>
    <t>非流動金融負債</t>
  </si>
  <si>
    <t>長期投資</t>
  </si>
  <si>
    <t>長期應收款</t>
  </si>
  <si>
    <t>其    他    負    債</t>
  </si>
  <si>
    <t>長期貸款</t>
  </si>
  <si>
    <t>負債準備</t>
  </si>
  <si>
    <t>長期墊款</t>
  </si>
  <si>
    <t>什項負債</t>
  </si>
  <si>
    <t>準備金</t>
  </si>
  <si>
    <t>固    定    資     產</t>
  </si>
  <si>
    <t>遞    延    貸    項</t>
  </si>
  <si>
    <t>土地</t>
  </si>
  <si>
    <t>遞延收入</t>
  </si>
  <si>
    <t>土地改良物</t>
  </si>
  <si>
    <t>房屋及建築</t>
  </si>
  <si>
    <t>機械及設備</t>
  </si>
  <si>
    <t>交通及運輸設備</t>
  </si>
  <si>
    <t>淨           值</t>
  </si>
  <si>
    <t>什項設備</t>
  </si>
  <si>
    <t>基                金</t>
  </si>
  <si>
    <t>租賃資產</t>
  </si>
  <si>
    <t>基金</t>
  </si>
  <si>
    <t>租賃權益改良</t>
  </si>
  <si>
    <t>購建中固定資產</t>
  </si>
  <si>
    <t>公                積</t>
  </si>
  <si>
    <t>遞    耗    資    產</t>
  </si>
  <si>
    <t>資本公積</t>
  </si>
  <si>
    <t>農作物</t>
  </si>
  <si>
    <t>特別公積</t>
  </si>
  <si>
    <t>經濟動物</t>
  </si>
  <si>
    <t>礦源</t>
  </si>
  <si>
    <t>累    積    餘    絀 (－)</t>
  </si>
  <si>
    <t>無    形    資    產</t>
  </si>
  <si>
    <t>累積賸餘</t>
  </si>
  <si>
    <t>無形資產</t>
  </si>
  <si>
    <t>累  積  短  絀  (－)</t>
  </si>
  <si>
    <t>遞    延    借    項</t>
  </si>
  <si>
    <t>遞延費用</t>
  </si>
  <si>
    <t>淨 值 其 他 項 目</t>
  </si>
  <si>
    <t>其    他    資    產</t>
  </si>
  <si>
    <t>金融商品未實現餘絀</t>
  </si>
  <si>
    <t>非業務資產</t>
  </si>
  <si>
    <t>累積換算調整數</t>
  </si>
  <si>
    <t>什項資產</t>
  </si>
  <si>
    <t>未認列為退休金</t>
  </si>
  <si>
    <t>待整理資產</t>
  </si>
  <si>
    <t>成本之淨損失</t>
  </si>
  <si>
    <t>附設業務組織權益</t>
  </si>
  <si>
    <t>未實現重估增值</t>
  </si>
  <si>
    <t>合計</t>
  </si>
  <si>
    <t>國民年金保險基金</t>
  </si>
  <si>
    <t>　　　　　　　　　　　　　　 　 　中華民國99年6月30日</t>
  </si>
  <si>
    <r>
      <t xml:space="preserve">    </t>
    </r>
    <r>
      <rPr>
        <sz val="10"/>
        <rFont val="細明體"/>
        <family val="3"/>
      </rPr>
      <t>註：信託代理與保證資產（負債）</t>
    </r>
    <r>
      <rPr>
        <sz val="10"/>
        <rFont val="Times New Roman"/>
        <family val="1"/>
      </rPr>
      <t>30,000,000</t>
    </r>
    <r>
      <rPr>
        <sz val="10"/>
        <rFont val="細明體"/>
        <family val="3"/>
      </rPr>
      <t>元。</t>
    </r>
  </si>
  <si>
    <t>收支餘絀結算表</t>
  </si>
  <si>
    <t>科             目</t>
  </si>
  <si>
    <t>實     際     數</t>
  </si>
  <si>
    <t>分 配 預 算 數</t>
  </si>
  <si>
    <t>比較增 (＋) 減 (－)</t>
  </si>
  <si>
    <t>金        額</t>
  </si>
  <si>
    <t>業務收入</t>
  </si>
  <si>
    <t>勞務收入</t>
  </si>
  <si>
    <t>銷貨收入</t>
  </si>
  <si>
    <t>教學收入</t>
  </si>
  <si>
    <t>租金及權利金收入</t>
  </si>
  <si>
    <t>投融資業務收入</t>
  </si>
  <si>
    <t>醫療收入</t>
  </si>
  <si>
    <t>徵收收入</t>
  </si>
  <si>
    <t>保險收入</t>
  </si>
  <si>
    <t>其他業務收入</t>
  </si>
  <si>
    <t>業務成本與費用</t>
  </si>
  <si>
    <t>勞務成本</t>
  </si>
  <si>
    <t>銷貨成本</t>
  </si>
  <si>
    <t>教學成本</t>
  </si>
  <si>
    <t>出租資產成本</t>
  </si>
  <si>
    <t>投融資業務成本</t>
  </si>
  <si>
    <t>醫療成本</t>
  </si>
  <si>
    <t>保險成本</t>
  </si>
  <si>
    <t>其他業務成本</t>
  </si>
  <si>
    <t>行銷及業務費用</t>
  </si>
  <si>
    <t>管理及總務費用</t>
  </si>
  <si>
    <t>研究發展及訓練費用</t>
  </si>
  <si>
    <t>其他業務費用</t>
  </si>
  <si>
    <t>業務賸餘（短絀－）</t>
  </si>
  <si>
    <t>業務外收入</t>
  </si>
  <si>
    <t>財務收入</t>
  </si>
  <si>
    <t>其他業務外收入</t>
  </si>
  <si>
    <t>業務外費用</t>
  </si>
  <si>
    <t>財務費用</t>
  </si>
  <si>
    <t>其他業務外費用</t>
  </si>
  <si>
    <t>業務外賸餘（短絀－）</t>
  </si>
  <si>
    <t>非常賸餘（短絀－）</t>
  </si>
  <si>
    <t>會計原則變動累積影響數</t>
  </si>
  <si>
    <t>本期賸餘（短絀－）</t>
  </si>
  <si>
    <t>國民年金保險基金</t>
  </si>
  <si>
    <t>　　　　　　　 　　    　  　 中華民國99年1月1日至99年6月30日</t>
  </si>
</sst>
</file>

<file path=xl/styles.xml><?xml version="1.0" encoding="utf-8"?>
<styleSheet xmlns="http://schemas.openxmlformats.org/spreadsheetml/2006/main">
  <numFmts count="7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－&quot;* #,##0.00_);_(* &quot;&quot;_);_(@_)"/>
    <numFmt numFmtId="177" formatCode="#,##0.00_ "/>
    <numFmt numFmtId="178" formatCode="_(* #,##0.00_);_(&quot;–&quot;* #,##0.00_);_(* &quot;…&quot;_);_(@_)"/>
    <numFmt numFmtId="179" formatCode="_(\+* #,##0.00_);_(\-* #,##0.00_);_(* &quot;…&quot;_);_(@_)"/>
    <numFmt numFmtId="180" formatCode="General_)"/>
    <numFmt numFmtId="181" formatCode="_(* #,##0.00_);_(* #,##0.00_);_(* &quot;…&quot;_);_(@_)"/>
    <numFmt numFmtId="182" formatCode="_(&quot; +&quot;* #,##0.00_);_(&quot;–&quot;* #,##0.00_);_(* &quot;…&quot;_);_(@_)"/>
    <numFmt numFmtId="183" formatCode="_(&quot; +&quot;* #,##0.00_);_(&quot;－&quot;* #,##0.00_);_(* &quot;…&quot;_);_(@_)"/>
    <numFmt numFmtId="184" formatCode="0.00_)"/>
    <numFmt numFmtId="185" formatCode="#,##0_ "/>
    <numFmt numFmtId="186" formatCode="0;[Red]0"/>
    <numFmt numFmtId="187" formatCode="_(&quot; +&quot;* #,##0.00_);_(&quot;－&quot;* #,##0.00_);_(* &quot; &quot;_);_(@_)"/>
    <numFmt numFmtId="188" formatCode="_(* #,##0.00_);_(&quot;  &quot;* #,##0.00_);_(* &quot;&quot;_);_(@_)"/>
    <numFmt numFmtId="189" formatCode="_(* #,##0.00_);_(&quot;–&quot;* #,##0.00_);_(* &quot;  &quot;_);_(@_)"/>
    <numFmt numFmtId="190" formatCode="#,##0;\(\-\)#,##0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_(* #,##0.00_);_(* \(#,##0.00\);_(* &quot;…&quot;??_);_(@_)"/>
    <numFmt numFmtId="200" formatCode="_(* #,##0.00_);_(\-* #,##0.00_);_(* &quot;…&quot;_);_(@_)"/>
    <numFmt numFmtId="201" formatCode="m&quot;月&quot;d&quot;日&quot;"/>
    <numFmt numFmtId="202" formatCode="0."/>
    <numFmt numFmtId="203" formatCode="_(* #,##0.0_);_(* \(#,##0.0\);_(* &quot;-&quot;??_);_(@_)"/>
    <numFmt numFmtId="204" formatCode="_(* #,##0_);_(* \(#,##0\);_(* &quot;-&quot;??_);_(@_)"/>
    <numFmt numFmtId="205" formatCode="0_ ;[Red]\-0\ "/>
    <numFmt numFmtId="206" formatCode="#,##0_ ;[Red]\-#,##0\ "/>
    <numFmt numFmtId="207" formatCode="_(&quot; +&quot;* #,##0.00_);_(&quot; –&quot;* #,##0.00_);_(* &quot;…&quot;_);_(@_)"/>
    <numFmt numFmtId="208" formatCode="_(* #,##0.00_);_(&quot;－&quot;* #,##0.00_);_(* &quot;…&quot;_);_(@_)"/>
    <numFmt numFmtId="209" formatCode="_(&quot;*&quot;\ #,##0.00_);_(&quot;*&quot;\ \(#,##0.00\);_(&quot;$&quot;* &quot; &quot;_);_(@_)"/>
    <numFmt numFmtId="210" formatCode="_(&quot;*&quot;\ #,##0_);_(&quot;*&quot;\ \(#,##0\);_(&quot;$&quot;* &quot; &quot;_);_(@_)"/>
    <numFmt numFmtId="211" formatCode="#,##0.00_);[Red]\(#,##0.00\)"/>
    <numFmt numFmtId="212" formatCode="0.0000"/>
    <numFmt numFmtId="213" formatCode="#,##0.0000"/>
    <numFmt numFmtId="214" formatCode="0_ "/>
    <numFmt numFmtId="215" formatCode="&quot;Yes&quot;;&quot;Yes&quot;;&quot;No&quot;"/>
    <numFmt numFmtId="216" formatCode="&quot;True&quot;;&quot;True&quot;;&quot;False&quot;"/>
    <numFmt numFmtId="217" formatCode="&quot;On&quot;;&quot;On&quot;;&quot;Off&quot;"/>
    <numFmt numFmtId="218" formatCode="[DBNum1][$-404]e&quot;年&quot;m&quot;月&quot;d&quot;日&quot;"/>
    <numFmt numFmtId="219" formatCode="#,###_ "/>
    <numFmt numFmtId="220" formatCode="#,##0.00_ ;[Red]\-#,##0.00\ "/>
    <numFmt numFmtId="221" formatCode="_(* #,##0.00_);_(&quot;–&quot;* #,##0.00_);_(* &quot;&quot;_);_(@_)"/>
    <numFmt numFmtId="222" formatCode="_(&quot; +&quot;* #,##0.00_);_(&quot; –&quot;* #,##0.00_);_(* &quot;&quot;_);_(@_)"/>
    <numFmt numFmtId="223" formatCode="_(* #,##0.00_);_(* #,##0.00_);_(* &quot;&quot;_);_(@_)"/>
    <numFmt numFmtId="224" formatCode="_-* #,##0.00_-;\-* #,##0.00_-;_-* &quot;…&quot;_-;_-@_-"/>
    <numFmt numFmtId="225" formatCode="_-\ #,##0_-;\-\ #,##0_-;_ &quot;&quot;_-"/>
    <numFmt numFmtId="226" formatCode="_-\ #,##0.00_-;\-\ #,##0.00_-;_ &quot;&quot;_-"/>
    <numFmt numFmtId="227" formatCode="_(* #,##0.0_);_(* \(#,##0.0\);_(* &quot;-&quot;_);_(@_)"/>
    <numFmt numFmtId="228" formatCode="_(* #,##0.00_);_(* \(#,##0.00\);_(* &quot;-&quot;_);_(@_)"/>
    <numFmt numFmtId="229" formatCode="_(* #,##0.000_);_(* \(#,##0.000\);_(* &quot;-&quot;_);_(@_)"/>
    <numFmt numFmtId="230" formatCode="_(* #,##0.0000_);_(* \(#,##0.0000\);_(* &quot;-&quot;_);_(@_)"/>
    <numFmt numFmtId="231" formatCode="0_)"/>
    <numFmt numFmtId="232" formatCode="0.00_ "/>
    <numFmt numFmtId="233" formatCode="_-\ #,##0_-;\-\ #,##0_-;_-\ &quot;-&quot;_-"/>
    <numFmt numFmtId="234" formatCode="_-\ #,##0\-;\-\ #,##0\-;_-\ &quot;-&quot;\-"/>
    <numFmt numFmtId="235" formatCode="\-\ #,##0_-;\-\ #,##0_-;\-\ &quot;-&quot;_-"/>
    <numFmt numFmtId="236" formatCode="_-\ #,##0.0_-;\-\ #,##0.0_-;_ &quot;&quot;_-"/>
    <numFmt numFmtId="237" formatCode="_(* #,##0.00_);_(\-* #,##0.00_);_(* &quot;&quot;_);_(@_)"/>
    <numFmt numFmtId="238" formatCode="#,##0_);[Red]\(#,##0\)"/>
  </numFmts>
  <fonts count="23">
    <font>
      <sz val="12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u val="single"/>
      <sz val="12"/>
      <color indexed="36"/>
      <name val="新細明體"/>
      <family val="1"/>
    </font>
    <font>
      <sz val="12"/>
      <name val="Times New Roman"/>
      <family val="1"/>
    </font>
    <font>
      <u val="single"/>
      <sz val="12"/>
      <color indexed="12"/>
      <name val="新細明體"/>
      <family val="1"/>
    </font>
    <font>
      <u val="single"/>
      <sz val="9"/>
      <color indexed="36"/>
      <name val="Times New Roman"/>
      <family val="1"/>
    </font>
    <font>
      <sz val="9"/>
      <name val="細明體"/>
      <family val="3"/>
    </font>
    <font>
      <b/>
      <sz val="20"/>
      <color indexed="12"/>
      <name val="細明體"/>
      <family val="3"/>
    </font>
    <font>
      <sz val="9"/>
      <name val="新細明體"/>
      <family val="1"/>
    </font>
    <font>
      <b/>
      <sz val="20"/>
      <name val="新細明體"/>
      <family val="1"/>
    </font>
    <font>
      <b/>
      <sz val="12"/>
      <name val="新細明體"/>
      <family val="1"/>
    </font>
    <font>
      <b/>
      <sz val="12"/>
      <name val="細明體"/>
      <family val="3"/>
    </font>
    <font>
      <b/>
      <sz val="11"/>
      <name val="新細明體"/>
      <family val="1"/>
    </font>
    <font>
      <b/>
      <sz val="10"/>
      <name val="Times New Roman"/>
      <family val="1"/>
    </font>
    <font>
      <b/>
      <sz val="10"/>
      <name val="新細明體"/>
      <family val="1"/>
    </font>
    <font>
      <sz val="10"/>
      <name val="新細明體"/>
      <family val="1"/>
    </font>
    <font>
      <sz val="10"/>
      <name val="Times New Roman"/>
      <family val="1"/>
    </font>
    <font>
      <sz val="11"/>
      <name val="新細明體"/>
      <family val="1"/>
    </font>
    <font>
      <sz val="10"/>
      <name val="細明體"/>
      <family val="3"/>
    </font>
    <font>
      <b/>
      <sz val="20"/>
      <color indexed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1" fillId="0" borderId="0" applyBorder="0" applyAlignment="0">
      <protection/>
    </xf>
    <xf numFmtId="180" fontId="2" fillId="2" borderId="1" applyNumberFormat="0" applyFont="0" applyFill="0" applyBorder="0">
      <alignment horizontal="center" vertical="center"/>
      <protection/>
    </xf>
    <xf numFmtId="184" fontId="3" fillId="0" borderId="0">
      <alignment/>
      <protection/>
    </xf>
    <xf numFmtId="0" fontId="4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0" fillId="0" borderId="0" xfId="0" applyFont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/>
    </xf>
    <xf numFmtId="0" fontId="12" fillId="0" borderId="0" xfId="0" applyFont="1" applyAlignment="1" applyProtection="1">
      <alignment horizontal="center" vertical="center"/>
      <protection/>
    </xf>
    <xf numFmtId="0" fontId="13" fillId="0" borderId="0" xfId="0" applyFont="1" applyAlignment="1" applyProtection="1">
      <alignment horizontal="center" vertical="center"/>
      <protection/>
    </xf>
    <xf numFmtId="0" fontId="13" fillId="0" borderId="0" xfId="0" applyFont="1" applyAlignment="1" applyProtection="1">
      <alignment horizontal="center" vertical="center"/>
      <protection/>
    </xf>
    <xf numFmtId="0" fontId="13" fillId="0" borderId="0" xfId="0" applyFont="1" applyAlignment="1" applyProtection="1">
      <alignment horizontal="right" vertical="center"/>
      <protection/>
    </xf>
    <xf numFmtId="0" fontId="13" fillId="0" borderId="2" xfId="0" applyFont="1" applyBorder="1" applyAlignment="1" applyProtection="1">
      <alignment horizontal="center" vertical="center"/>
      <protection/>
    </xf>
    <xf numFmtId="0" fontId="13" fillId="0" borderId="3" xfId="0" applyFont="1" applyBorder="1" applyAlignment="1" applyProtection="1">
      <alignment horizontal="center" vertical="center"/>
      <protection/>
    </xf>
    <xf numFmtId="0" fontId="14" fillId="0" borderId="3" xfId="0" applyFont="1" applyBorder="1" applyAlignment="1" applyProtection="1">
      <alignment horizontal="center" vertical="center"/>
      <protection/>
    </xf>
    <xf numFmtId="0" fontId="14" fillId="0" borderId="4" xfId="0" applyFont="1" applyBorder="1" applyAlignment="1" applyProtection="1">
      <alignment horizontal="center" vertical="center"/>
      <protection/>
    </xf>
    <xf numFmtId="0" fontId="13" fillId="0" borderId="0" xfId="0" applyFont="1" applyAlignment="1" applyProtection="1">
      <alignment vertical="center"/>
      <protection/>
    </xf>
    <xf numFmtId="0" fontId="15" fillId="0" borderId="5" xfId="0" applyFont="1" applyBorder="1" applyAlignment="1" applyProtection="1">
      <alignment horizontal="left" vertical="center" indent="1"/>
      <protection/>
    </xf>
    <xf numFmtId="176" fontId="16" fillId="0" borderId="6" xfId="0" applyNumberFormat="1" applyFont="1" applyBorder="1" applyAlignment="1" applyProtection="1">
      <alignment vertical="center"/>
      <protection/>
    </xf>
    <xf numFmtId="0" fontId="15" fillId="0" borderId="6" xfId="0" applyFont="1" applyBorder="1" applyAlignment="1" applyProtection="1">
      <alignment horizontal="left" vertical="center" indent="1"/>
      <protection/>
    </xf>
    <xf numFmtId="176" fontId="16" fillId="0" borderId="7" xfId="0" applyNumberFormat="1" applyFont="1" applyBorder="1" applyAlignment="1" applyProtection="1">
      <alignment vertical="center"/>
      <protection/>
    </xf>
    <xf numFmtId="0" fontId="17" fillId="0" borderId="0" xfId="0" applyFont="1" applyAlignment="1" applyProtection="1">
      <alignment vertical="center"/>
      <protection/>
    </xf>
    <xf numFmtId="0" fontId="17" fillId="0" borderId="8" xfId="0" applyFont="1" applyBorder="1" applyAlignment="1" applyProtection="1">
      <alignment horizontal="left" vertical="center"/>
      <protection/>
    </xf>
    <xf numFmtId="176" fontId="16" fillId="0" borderId="9" xfId="0" applyNumberFormat="1" applyFont="1" applyBorder="1" applyAlignment="1" applyProtection="1">
      <alignment vertical="center"/>
      <protection/>
    </xf>
    <xf numFmtId="0" fontId="17" fillId="0" borderId="9" xfId="0" applyFont="1" applyBorder="1" applyAlignment="1" applyProtection="1">
      <alignment vertical="center"/>
      <protection/>
    </xf>
    <xf numFmtId="176" fontId="16" fillId="0" borderId="10" xfId="0" applyNumberFormat="1" applyFont="1" applyBorder="1" applyAlignment="1" applyProtection="1">
      <alignment vertical="center"/>
      <protection/>
    </xf>
    <xf numFmtId="0" fontId="18" fillId="0" borderId="8" xfId="0" applyFont="1" applyBorder="1" applyAlignment="1" applyProtection="1">
      <alignment horizontal="distributed" vertical="center" indent="1" readingOrder="1"/>
      <protection/>
    </xf>
    <xf numFmtId="176" fontId="19" fillId="0" borderId="9" xfId="0" applyNumberFormat="1" applyFont="1" applyBorder="1" applyAlignment="1" applyProtection="1">
      <alignment vertical="center"/>
      <protection locked="0"/>
    </xf>
    <xf numFmtId="176" fontId="19" fillId="0" borderId="9" xfId="0" applyNumberFormat="1" applyFont="1" applyBorder="1" applyAlignment="1" applyProtection="1">
      <alignment vertical="center"/>
      <protection/>
    </xf>
    <xf numFmtId="0" fontId="18" fillId="0" borderId="9" xfId="0" applyFont="1" applyBorder="1" applyAlignment="1" applyProtection="1">
      <alignment horizontal="distributed" vertical="center" indent="1"/>
      <protection/>
    </xf>
    <xf numFmtId="176" fontId="19" fillId="0" borderId="10" xfId="0" applyNumberFormat="1" applyFont="1" applyBorder="1" applyAlignment="1" applyProtection="1">
      <alignment vertical="center"/>
      <protection/>
    </xf>
    <xf numFmtId="0" fontId="18" fillId="0" borderId="0" xfId="0" applyFont="1" applyAlignment="1" applyProtection="1">
      <alignment vertical="center"/>
      <protection/>
    </xf>
    <xf numFmtId="0" fontId="18" fillId="0" borderId="8" xfId="0" applyFont="1" applyBorder="1" applyAlignment="1" applyProtection="1">
      <alignment horizontal="distributed" vertical="center" indent="1"/>
      <protection/>
    </xf>
    <xf numFmtId="0" fontId="18" fillId="0" borderId="9" xfId="0" applyFont="1" applyBorder="1" applyAlignment="1" applyProtection="1">
      <alignment vertical="center"/>
      <protection/>
    </xf>
    <xf numFmtId="0" fontId="17" fillId="0" borderId="8" xfId="0" applyFont="1" applyBorder="1" applyAlignment="1" applyProtection="1">
      <alignment vertical="center"/>
      <protection/>
    </xf>
    <xf numFmtId="0" fontId="17" fillId="0" borderId="8" xfId="0" applyFont="1" applyBorder="1" applyAlignment="1" applyProtection="1">
      <alignment vertical="top"/>
      <protection/>
    </xf>
    <xf numFmtId="0" fontId="15" fillId="0" borderId="9" xfId="0" applyFont="1" applyBorder="1" applyAlignment="1" applyProtection="1">
      <alignment horizontal="left" vertical="center" indent="1"/>
      <protection/>
    </xf>
    <xf numFmtId="176" fontId="16" fillId="0" borderId="9" xfId="0" applyNumberFormat="1" applyFont="1" applyFill="1" applyBorder="1" applyAlignment="1" applyProtection="1">
      <alignment vertical="center"/>
      <protection/>
    </xf>
    <xf numFmtId="0" fontId="18" fillId="0" borderId="9" xfId="0" applyFont="1" applyBorder="1" applyAlignment="1" applyProtection="1">
      <alignment horizontal="distributed" vertical="top" indent="1"/>
      <protection/>
    </xf>
    <xf numFmtId="0" fontId="18" fillId="0" borderId="8" xfId="0" applyFont="1" applyBorder="1" applyAlignment="1" applyProtection="1">
      <alignment vertical="center"/>
      <protection/>
    </xf>
    <xf numFmtId="0" fontId="20" fillId="0" borderId="9" xfId="0" applyFont="1" applyBorder="1" applyAlignment="1" applyProtection="1">
      <alignment vertical="center"/>
      <protection/>
    </xf>
    <xf numFmtId="0" fontId="18" fillId="0" borderId="10" xfId="0" applyFont="1" applyBorder="1" applyAlignment="1" applyProtection="1">
      <alignment vertical="center"/>
      <protection/>
    </xf>
    <xf numFmtId="0" fontId="15" fillId="0" borderId="11" xfId="0" applyFont="1" applyBorder="1" applyAlignment="1" applyProtection="1">
      <alignment horizontal="distributed" vertical="center" indent="1"/>
      <protection/>
    </xf>
    <xf numFmtId="176" fontId="16" fillId="0" borderId="12" xfId="0" applyNumberFormat="1" applyFont="1" applyBorder="1" applyAlignment="1" applyProtection="1">
      <alignment vertical="center"/>
      <protection/>
    </xf>
    <xf numFmtId="176" fontId="16" fillId="0" borderId="13" xfId="0" applyNumberFormat="1" applyFont="1" applyBorder="1" applyAlignment="1" applyProtection="1">
      <alignment vertical="center"/>
      <protection/>
    </xf>
    <xf numFmtId="0" fontId="19" fillId="0" borderId="14" xfId="0" applyFont="1" applyBorder="1" applyAlignment="1" applyProtection="1">
      <alignment vertical="center"/>
      <protection/>
    </xf>
    <xf numFmtId="0" fontId="18" fillId="0" borderId="14" xfId="0" applyFont="1" applyBorder="1" applyAlignment="1" applyProtection="1">
      <alignment vertical="center"/>
      <protection/>
    </xf>
    <xf numFmtId="0" fontId="0" fillId="0" borderId="14" xfId="0" applyBorder="1" applyAlignment="1">
      <alignment vertical="center"/>
    </xf>
    <xf numFmtId="0" fontId="18" fillId="0" borderId="14" xfId="0" applyFont="1" applyBorder="1" applyAlignment="1" applyProtection="1">
      <alignment vertical="center"/>
      <protection/>
    </xf>
    <xf numFmtId="0" fontId="18" fillId="0" borderId="0" xfId="0" applyFont="1" applyBorder="1" applyAlignment="1" applyProtection="1">
      <alignment vertical="center"/>
      <protection/>
    </xf>
    <xf numFmtId="176" fontId="16" fillId="0" borderId="0" xfId="0" applyNumberFormat="1" applyFont="1" applyBorder="1" applyAlignment="1" applyProtection="1">
      <alignment vertical="center"/>
      <protection/>
    </xf>
    <xf numFmtId="0" fontId="17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22" fillId="0" borderId="0" xfId="0" applyFont="1" applyAlignment="1" applyProtection="1">
      <alignment horizontal="center" vertical="center"/>
      <protection locked="0"/>
    </xf>
    <xf numFmtId="0" fontId="13" fillId="0" borderId="15" xfId="0" applyFont="1" applyBorder="1" applyAlignment="1" applyProtection="1">
      <alignment horizontal="center" vertical="center"/>
      <protection/>
    </xf>
    <xf numFmtId="0" fontId="13" fillId="0" borderId="3" xfId="0" applyFont="1" applyBorder="1" applyAlignment="1" applyProtection="1">
      <alignment horizontal="center" vertical="center"/>
      <protection/>
    </xf>
    <xf numFmtId="0" fontId="13" fillId="0" borderId="4" xfId="0" applyFont="1" applyBorder="1" applyAlignment="1" applyProtection="1">
      <alignment horizontal="center" vertical="center"/>
      <protection/>
    </xf>
    <xf numFmtId="0" fontId="13" fillId="0" borderId="16" xfId="0" applyFont="1" applyBorder="1" applyAlignment="1" applyProtection="1">
      <alignment horizontal="center" vertical="center"/>
      <protection/>
    </xf>
    <xf numFmtId="0" fontId="13" fillId="0" borderId="1" xfId="0" applyFont="1" applyBorder="1" applyAlignment="1" applyProtection="1">
      <alignment horizontal="center" vertical="center"/>
      <protection/>
    </xf>
    <xf numFmtId="0" fontId="13" fillId="0" borderId="1" xfId="0" applyFont="1" applyBorder="1" applyAlignment="1" applyProtection="1">
      <alignment horizontal="center" vertical="center"/>
      <protection/>
    </xf>
    <xf numFmtId="0" fontId="13" fillId="0" borderId="17" xfId="0" applyFont="1" applyBorder="1" applyAlignment="1" applyProtection="1">
      <alignment horizontal="center" vertical="center"/>
      <protection/>
    </xf>
    <xf numFmtId="0" fontId="17" fillId="0" borderId="5" xfId="0" applyFont="1" applyBorder="1" applyAlignment="1" applyProtection="1">
      <alignment vertical="center"/>
      <protection/>
    </xf>
    <xf numFmtId="176" fontId="16" fillId="0" borderId="8" xfId="0" applyNumberFormat="1" applyFont="1" applyBorder="1" applyAlignment="1" applyProtection="1">
      <alignment vertical="center"/>
      <protection/>
    </xf>
    <xf numFmtId="187" fontId="16" fillId="0" borderId="8" xfId="0" applyNumberFormat="1" applyFont="1" applyBorder="1" applyAlignment="1" applyProtection="1">
      <alignment vertical="center"/>
      <protection/>
    </xf>
    <xf numFmtId="188" fontId="16" fillId="0" borderId="0" xfId="0" applyNumberFormat="1" applyFont="1" applyBorder="1" applyAlignment="1" applyProtection="1">
      <alignment vertical="center"/>
      <protection/>
    </xf>
    <xf numFmtId="176" fontId="19" fillId="0" borderId="8" xfId="0" applyNumberFormat="1" applyFont="1" applyBorder="1" applyAlignment="1" applyProtection="1">
      <alignment vertical="center"/>
      <protection locked="0"/>
    </xf>
    <xf numFmtId="187" fontId="19" fillId="0" borderId="8" xfId="0" applyNumberFormat="1" applyFont="1" applyBorder="1" applyAlignment="1" applyProtection="1">
      <alignment vertical="center"/>
      <protection/>
    </xf>
    <xf numFmtId="188" fontId="19" fillId="0" borderId="0" xfId="0" applyNumberFormat="1" applyFont="1" applyBorder="1" applyAlignment="1" applyProtection="1">
      <alignment vertical="center"/>
      <protection/>
    </xf>
    <xf numFmtId="176" fontId="16" fillId="0" borderId="8" xfId="0" applyNumberFormat="1" applyFont="1" applyBorder="1" applyAlignment="1" applyProtection="1">
      <alignment vertical="center"/>
      <protection locked="0"/>
    </xf>
    <xf numFmtId="0" fontId="17" fillId="0" borderId="8" xfId="0" applyFont="1" applyBorder="1" applyAlignment="1" applyProtection="1">
      <alignment vertical="center" wrapText="1"/>
      <protection/>
    </xf>
    <xf numFmtId="0" fontId="16" fillId="0" borderId="8" xfId="0" applyFont="1" applyBorder="1" applyAlignment="1" applyProtection="1">
      <alignment vertical="center"/>
      <protection/>
    </xf>
    <xf numFmtId="0" fontId="17" fillId="0" borderId="11" xfId="0" applyFont="1" applyBorder="1" applyAlignment="1" applyProtection="1">
      <alignment vertical="center"/>
      <protection/>
    </xf>
    <xf numFmtId="187" fontId="16" fillId="0" borderId="12" xfId="0" applyNumberFormat="1" applyFont="1" applyBorder="1" applyAlignment="1" applyProtection="1">
      <alignment vertical="center"/>
      <protection/>
    </xf>
    <xf numFmtId="188" fontId="16" fillId="0" borderId="18" xfId="0" applyNumberFormat="1" applyFont="1" applyBorder="1" applyAlignment="1" applyProtection="1">
      <alignment vertical="center"/>
      <protection/>
    </xf>
  </cellXfs>
  <cellStyles count="14">
    <cellStyle name="Normal" xfId="0"/>
    <cellStyle name="eng" xfId="15"/>
    <cellStyle name="lu" xfId="16"/>
    <cellStyle name="Normal - Style1" xfId="17"/>
    <cellStyle name="Normal_Basic Assumptions" xfId="18"/>
    <cellStyle name="Comma" xfId="19"/>
    <cellStyle name="Comma [0]" xfId="20"/>
    <cellStyle name="Followed Hyperlink" xfId="21"/>
    <cellStyle name="Percent" xfId="22"/>
    <cellStyle name="Currency" xfId="23"/>
    <cellStyle name="Currency [0]" xfId="24"/>
    <cellStyle name="貨幣[0]_A-DET07" xfId="25"/>
    <cellStyle name="Hyperlink" xfId="26"/>
    <cellStyle name="隨後的超連結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0643;&#20977;&#33529;-7460\&#24050;&#23436;&#37749;&#34920;&#20214;\ping\kai1\mon88\NAME8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GBAData\My%20Documents\Book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GBAData\&#36001;&#21209;&#25688;&#3520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MONTH1-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1:E44"/>
  <sheetViews>
    <sheetView tabSelected="1" workbookViewId="0" topLeftCell="A1">
      <selection activeCell="A35" sqref="A35:IV36"/>
    </sheetView>
  </sheetViews>
  <sheetFormatPr defaultColWidth="9.00390625" defaultRowHeight="16.5"/>
  <cols>
    <col min="1" max="1" width="22.25390625" style="3" customWidth="1"/>
    <col min="2" max="4" width="19.00390625" style="3" customWidth="1"/>
    <col min="5" max="5" width="8.125" style="3" customWidth="1"/>
    <col min="6" max="16384" width="9.00390625" style="3" customWidth="1"/>
  </cols>
  <sheetData>
    <row r="1" spans="1:5" s="12" customFormat="1" ht="27.75">
      <c r="A1" s="1" t="s">
        <v>116</v>
      </c>
      <c r="B1" s="49"/>
      <c r="C1" s="49"/>
      <c r="D1" s="49"/>
      <c r="E1" s="49"/>
    </row>
    <row r="2" spans="1:5" s="12" customFormat="1" ht="27.75">
      <c r="A2" s="4" t="s">
        <v>76</v>
      </c>
      <c r="B2" s="4"/>
      <c r="C2" s="4"/>
      <c r="D2" s="4"/>
      <c r="E2" s="4"/>
    </row>
    <row r="3" spans="1:5" s="12" customFormat="1" ht="10.5" customHeight="1">
      <c r="A3" s="5"/>
      <c r="B3" s="5"/>
      <c r="C3" s="5"/>
      <c r="D3" s="5"/>
      <c r="E3" s="5"/>
    </row>
    <row r="4" spans="1:5" s="12" customFormat="1" ht="17.25" thickBot="1">
      <c r="A4" s="6"/>
      <c r="B4" s="6" t="s">
        <v>117</v>
      </c>
      <c r="C4" s="6"/>
      <c r="D4" s="6"/>
      <c r="E4" s="7" t="s">
        <v>1</v>
      </c>
    </row>
    <row r="5" spans="1:5" s="12" customFormat="1" ht="16.5">
      <c r="A5" s="50" t="s">
        <v>77</v>
      </c>
      <c r="B5" s="51" t="s">
        <v>78</v>
      </c>
      <c r="C5" s="51" t="s">
        <v>79</v>
      </c>
      <c r="D5" s="51" t="s">
        <v>80</v>
      </c>
      <c r="E5" s="52"/>
    </row>
    <row r="6" spans="1:5" s="12" customFormat="1" ht="16.5">
      <c r="A6" s="53"/>
      <c r="B6" s="54"/>
      <c r="C6" s="54"/>
      <c r="D6" s="55" t="s">
        <v>81</v>
      </c>
      <c r="E6" s="56" t="s">
        <v>4</v>
      </c>
    </row>
    <row r="7" spans="1:5" s="17" customFormat="1" ht="25.5" customHeight="1">
      <c r="A7" s="57" t="s">
        <v>82</v>
      </c>
      <c r="B7" s="58">
        <f>SUM(B8:B16)</f>
        <v>31092537112</v>
      </c>
      <c r="C7" s="58">
        <f>SUM(C8:C16)</f>
        <v>32287480349</v>
      </c>
      <c r="D7" s="59">
        <f aca="true" t="shared" si="0" ref="D7:D39">B7-C7</f>
        <v>-1194943237</v>
      </c>
      <c r="E7" s="60">
        <f aca="true" t="shared" si="1" ref="E7:E39">IF(C7=0,0,(D7/C7)*100)</f>
        <v>-3.7</v>
      </c>
    </row>
    <row r="8" spans="1:5" s="27" customFormat="1" ht="15.75" customHeight="1">
      <c r="A8" s="28" t="s">
        <v>83</v>
      </c>
      <c r="B8" s="61"/>
      <c r="C8" s="61"/>
      <c r="D8" s="62">
        <f t="shared" si="0"/>
        <v>0</v>
      </c>
      <c r="E8" s="63">
        <f t="shared" si="1"/>
        <v>0</v>
      </c>
    </row>
    <row r="9" spans="1:5" s="27" customFormat="1" ht="15.75" customHeight="1">
      <c r="A9" s="28" t="s">
        <v>84</v>
      </c>
      <c r="B9" s="61"/>
      <c r="C9" s="61"/>
      <c r="D9" s="62">
        <f t="shared" si="0"/>
        <v>0</v>
      </c>
      <c r="E9" s="63">
        <f t="shared" si="1"/>
        <v>0</v>
      </c>
    </row>
    <row r="10" spans="1:5" s="27" customFormat="1" ht="15.75" customHeight="1">
      <c r="A10" s="28" t="s">
        <v>85</v>
      </c>
      <c r="B10" s="61"/>
      <c r="C10" s="61"/>
      <c r="D10" s="62">
        <f t="shared" si="0"/>
        <v>0</v>
      </c>
      <c r="E10" s="63">
        <f t="shared" si="1"/>
        <v>0</v>
      </c>
    </row>
    <row r="11" spans="1:5" s="27" customFormat="1" ht="15.75" customHeight="1">
      <c r="A11" s="28" t="s">
        <v>86</v>
      </c>
      <c r="B11" s="61"/>
      <c r="C11" s="61"/>
      <c r="D11" s="62">
        <f t="shared" si="0"/>
        <v>0</v>
      </c>
      <c r="E11" s="63">
        <f t="shared" si="1"/>
        <v>0</v>
      </c>
    </row>
    <row r="12" spans="1:5" s="27" customFormat="1" ht="15.75" customHeight="1">
      <c r="A12" s="28" t="s">
        <v>87</v>
      </c>
      <c r="B12" s="61">
        <v>995908619</v>
      </c>
      <c r="C12" s="61">
        <v>501113994</v>
      </c>
      <c r="D12" s="62">
        <f t="shared" si="0"/>
        <v>494794625</v>
      </c>
      <c r="E12" s="63">
        <f t="shared" si="1"/>
        <v>98.74</v>
      </c>
    </row>
    <row r="13" spans="1:5" s="27" customFormat="1" ht="15.75" customHeight="1">
      <c r="A13" s="28" t="s">
        <v>88</v>
      </c>
      <c r="B13" s="61"/>
      <c r="C13" s="61"/>
      <c r="D13" s="62">
        <f t="shared" si="0"/>
        <v>0</v>
      </c>
      <c r="E13" s="63">
        <f t="shared" si="1"/>
        <v>0</v>
      </c>
    </row>
    <row r="14" spans="1:5" s="27" customFormat="1" ht="15.75" customHeight="1">
      <c r="A14" s="28" t="s">
        <v>89</v>
      </c>
      <c r="B14" s="61"/>
      <c r="C14" s="61"/>
      <c r="D14" s="62">
        <f t="shared" si="0"/>
        <v>0</v>
      </c>
      <c r="E14" s="63">
        <f t="shared" si="1"/>
        <v>0</v>
      </c>
    </row>
    <row r="15" spans="1:5" s="27" customFormat="1" ht="15.75" customHeight="1">
      <c r="A15" s="28" t="s">
        <v>90</v>
      </c>
      <c r="B15" s="61">
        <v>30096272653</v>
      </c>
      <c r="C15" s="61">
        <v>31778716859</v>
      </c>
      <c r="D15" s="62">
        <f t="shared" si="0"/>
        <v>-1682444206</v>
      </c>
      <c r="E15" s="63">
        <f t="shared" si="1"/>
        <v>-5.29</v>
      </c>
    </row>
    <row r="16" spans="1:5" s="27" customFormat="1" ht="15.75" customHeight="1">
      <c r="A16" s="28" t="s">
        <v>91</v>
      </c>
      <c r="B16" s="61">
        <v>355840</v>
      </c>
      <c r="C16" s="61">
        <v>7649496</v>
      </c>
      <c r="D16" s="62">
        <f t="shared" si="0"/>
        <v>-7293656</v>
      </c>
      <c r="E16" s="63">
        <f t="shared" si="1"/>
        <v>-95.35</v>
      </c>
    </row>
    <row r="17" spans="1:5" s="27" customFormat="1" ht="24.75" customHeight="1">
      <c r="A17" s="30" t="s">
        <v>92</v>
      </c>
      <c r="B17" s="58">
        <f>SUM(B18:B29)</f>
        <v>31092537112</v>
      </c>
      <c r="C17" s="58">
        <f>SUM(C18:C29)</f>
        <v>32287480349</v>
      </c>
      <c r="D17" s="59">
        <f t="shared" si="0"/>
        <v>-1194943237</v>
      </c>
      <c r="E17" s="60">
        <f t="shared" si="1"/>
        <v>-3.7</v>
      </c>
    </row>
    <row r="18" spans="1:5" s="27" customFormat="1" ht="15" customHeight="1">
      <c r="A18" s="28" t="s">
        <v>93</v>
      </c>
      <c r="B18" s="61"/>
      <c r="C18" s="61"/>
      <c r="D18" s="62">
        <f t="shared" si="0"/>
        <v>0</v>
      </c>
      <c r="E18" s="63">
        <f t="shared" si="1"/>
        <v>0</v>
      </c>
    </row>
    <row r="19" spans="1:5" s="27" customFormat="1" ht="15" customHeight="1">
      <c r="A19" s="28" t="s">
        <v>94</v>
      </c>
      <c r="B19" s="61"/>
      <c r="C19" s="61"/>
      <c r="D19" s="62">
        <f t="shared" si="0"/>
        <v>0</v>
      </c>
      <c r="E19" s="63">
        <f t="shared" si="1"/>
        <v>0</v>
      </c>
    </row>
    <row r="20" spans="1:5" s="27" customFormat="1" ht="15" customHeight="1">
      <c r="A20" s="28" t="s">
        <v>95</v>
      </c>
      <c r="B20" s="61"/>
      <c r="C20" s="61"/>
      <c r="D20" s="62">
        <f t="shared" si="0"/>
        <v>0</v>
      </c>
      <c r="E20" s="63">
        <f t="shared" si="1"/>
        <v>0</v>
      </c>
    </row>
    <row r="21" spans="1:5" s="27" customFormat="1" ht="15" customHeight="1">
      <c r="A21" s="28" t="s">
        <v>96</v>
      </c>
      <c r="B21" s="61"/>
      <c r="C21" s="61"/>
      <c r="D21" s="62">
        <f t="shared" si="0"/>
        <v>0</v>
      </c>
      <c r="E21" s="63">
        <f t="shared" si="1"/>
        <v>0</v>
      </c>
    </row>
    <row r="22" spans="1:5" s="27" customFormat="1" ht="15" customHeight="1">
      <c r="A22" s="28" t="s">
        <v>97</v>
      </c>
      <c r="B22" s="61">
        <v>1550279580</v>
      </c>
      <c r="C22" s="61">
        <v>30694998</v>
      </c>
      <c r="D22" s="62">
        <f t="shared" si="0"/>
        <v>1519584582</v>
      </c>
      <c r="E22" s="63">
        <f t="shared" si="1"/>
        <v>4950.59</v>
      </c>
    </row>
    <row r="23" spans="1:5" s="27" customFormat="1" ht="15" customHeight="1">
      <c r="A23" s="28" t="s">
        <v>98</v>
      </c>
      <c r="B23" s="61"/>
      <c r="C23" s="61"/>
      <c r="D23" s="62">
        <f t="shared" si="0"/>
        <v>0</v>
      </c>
      <c r="E23" s="63">
        <f t="shared" si="1"/>
        <v>0</v>
      </c>
    </row>
    <row r="24" spans="1:5" s="27" customFormat="1" ht="15" customHeight="1">
      <c r="A24" s="28" t="s">
        <v>99</v>
      </c>
      <c r="B24" s="61">
        <v>28949859165</v>
      </c>
      <c r="C24" s="61">
        <v>31664386984</v>
      </c>
      <c r="D24" s="62">
        <f t="shared" si="0"/>
        <v>-2714527819</v>
      </c>
      <c r="E24" s="63">
        <f t="shared" si="1"/>
        <v>-8.57</v>
      </c>
    </row>
    <row r="25" spans="1:5" s="27" customFormat="1" ht="15" customHeight="1">
      <c r="A25" s="28" t="s">
        <v>100</v>
      </c>
      <c r="B25" s="61"/>
      <c r="C25" s="61"/>
      <c r="D25" s="62">
        <f t="shared" si="0"/>
        <v>0</v>
      </c>
      <c r="E25" s="63">
        <f t="shared" si="1"/>
        <v>0</v>
      </c>
    </row>
    <row r="26" spans="1:5" s="27" customFormat="1" ht="15" customHeight="1">
      <c r="A26" s="28" t="s">
        <v>101</v>
      </c>
      <c r="B26" s="61">
        <v>592398367</v>
      </c>
      <c r="C26" s="61">
        <v>592398367</v>
      </c>
      <c r="D26" s="62">
        <f t="shared" si="0"/>
        <v>0</v>
      </c>
      <c r="E26" s="63">
        <f t="shared" si="1"/>
        <v>0</v>
      </c>
    </row>
    <row r="27" spans="1:5" s="27" customFormat="1" ht="15" customHeight="1">
      <c r="A27" s="28" t="s">
        <v>102</v>
      </c>
      <c r="B27" s="61"/>
      <c r="C27" s="61"/>
      <c r="D27" s="62">
        <f t="shared" si="0"/>
        <v>0</v>
      </c>
      <c r="E27" s="63">
        <f t="shared" si="1"/>
        <v>0</v>
      </c>
    </row>
    <row r="28" spans="1:5" s="27" customFormat="1" ht="15" customHeight="1">
      <c r="A28" s="28" t="s">
        <v>103</v>
      </c>
      <c r="B28" s="61"/>
      <c r="C28" s="61"/>
      <c r="D28" s="62">
        <f t="shared" si="0"/>
        <v>0</v>
      </c>
      <c r="E28" s="63">
        <f t="shared" si="1"/>
        <v>0</v>
      </c>
    </row>
    <row r="29" spans="1:5" s="27" customFormat="1" ht="15" customHeight="1">
      <c r="A29" s="28" t="s">
        <v>104</v>
      </c>
      <c r="B29" s="61"/>
      <c r="C29" s="61"/>
      <c r="D29" s="62">
        <f t="shared" si="0"/>
        <v>0</v>
      </c>
      <c r="E29" s="63">
        <f t="shared" si="1"/>
        <v>0</v>
      </c>
    </row>
    <row r="30" spans="1:5" s="27" customFormat="1" ht="24.75" customHeight="1">
      <c r="A30" s="30" t="s">
        <v>105</v>
      </c>
      <c r="B30" s="58">
        <f>B7-B17</f>
        <v>0</v>
      </c>
      <c r="C30" s="58">
        <f>C7-C17</f>
        <v>0</v>
      </c>
      <c r="D30" s="59">
        <f t="shared" si="0"/>
        <v>0</v>
      </c>
      <c r="E30" s="60">
        <f t="shared" si="1"/>
        <v>0</v>
      </c>
    </row>
    <row r="31" spans="1:5" s="27" customFormat="1" ht="23.25" customHeight="1">
      <c r="A31" s="30" t="s">
        <v>106</v>
      </c>
      <c r="B31" s="58">
        <f>SUM(B32:B33)</f>
        <v>0</v>
      </c>
      <c r="C31" s="58">
        <f>SUM(C32:C33)</f>
        <v>0</v>
      </c>
      <c r="D31" s="59">
        <f t="shared" si="0"/>
        <v>0</v>
      </c>
      <c r="E31" s="60">
        <f t="shared" si="1"/>
        <v>0</v>
      </c>
    </row>
    <row r="32" spans="1:5" s="27" customFormat="1" ht="15.75" customHeight="1">
      <c r="A32" s="28" t="s">
        <v>107</v>
      </c>
      <c r="B32" s="61"/>
      <c r="C32" s="61"/>
      <c r="D32" s="62">
        <f t="shared" si="0"/>
        <v>0</v>
      </c>
      <c r="E32" s="63">
        <f t="shared" si="1"/>
        <v>0</v>
      </c>
    </row>
    <row r="33" spans="1:5" s="27" customFormat="1" ht="15.75" customHeight="1">
      <c r="A33" s="28" t="s">
        <v>108</v>
      </c>
      <c r="B33" s="61"/>
      <c r="C33" s="61"/>
      <c r="D33" s="62">
        <f t="shared" si="0"/>
        <v>0</v>
      </c>
      <c r="E33" s="63">
        <f t="shared" si="1"/>
        <v>0</v>
      </c>
    </row>
    <row r="34" spans="1:5" s="27" customFormat="1" ht="24.75" customHeight="1">
      <c r="A34" s="30" t="s">
        <v>109</v>
      </c>
      <c r="B34" s="58">
        <f>SUM(B35:B36)</f>
        <v>0</v>
      </c>
      <c r="C34" s="58">
        <f>SUM(C35:C36)</f>
        <v>0</v>
      </c>
      <c r="D34" s="59">
        <f t="shared" si="0"/>
        <v>0</v>
      </c>
      <c r="E34" s="60">
        <f t="shared" si="1"/>
        <v>0</v>
      </c>
    </row>
    <row r="35" spans="1:5" s="27" customFormat="1" ht="15.75" customHeight="1">
      <c r="A35" s="28" t="s">
        <v>110</v>
      </c>
      <c r="B35" s="61"/>
      <c r="C35" s="61"/>
      <c r="D35" s="62">
        <f t="shared" si="0"/>
        <v>0</v>
      </c>
      <c r="E35" s="63">
        <f t="shared" si="1"/>
        <v>0</v>
      </c>
    </row>
    <row r="36" spans="1:5" s="27" customFormat="1" ht="15.75" customHeight="1">
      <c r="A36" s="28" t="s">
        <v>111</v>
      </c>
      <c r="B36" s="61"/>
      <c r="C36" s="61"/>
      <c r="D36" s="62">
        <f t="shared" si="0"/>
        <v>0</v>
      </c>
      <c r="E36" s="63">
        <f t="shared" si="1"/>
        <v>0</v>
      </c>
    </row>
    <row r="37" spans="1:5" s="27" customFormat="1" ht="25.5" customHeight="1">
      <c r="A37" s="30" t="s">
        <v>112</v>
      </c>
      <c r="B37" s="58">
        <f>B31-B34</f>
        <v>0</v>
      </c>
      <c r="C37" s="58">
        <f>C31-C34</f>
        <v>0</v>
      </c>
      <c r="D37" s="59">
        <f t="shared" si="0"/>
        <v>0</v>
      </c>
      <c r="E37" s="60">
        <f t="shared" si="1"/>
        <v>0</v>
      </c>
    </row>
    <row r="38" spans="1:5" s="27" customFormat="1" ht="25.5" customHeight="1">
      <c r="A38" s="30" t="s">
        <v>113</v>
      </c>
      <c r="B38" s="64"/>
      <c r="C38" s="64"/>
      <c r="D38" s="59">
        <f t="shared" si="0"/>
        <v>0</v>
      </c>
      <c r="E38" s="60">
        <f t="shared" si="1"/>
        <v>0</v>
      </c>
    </row>
    <row r="39" spans="1:5" s="27" customFormat="1" ht="25.5" customHeight="1">
      <c r="A39" s="65" t="s">
        <v>114</v>
      </c>
      <c r="B39" s="64"/>
      <c r="C39" s="64"/>
      <c r="D39" s="59">
        <f t="shared" si="0"/>
        <v>0</v>
      </c>
      <c r="E39" s="60">
        <f t="shared" si="1"/>
        <v>0</v>
      </c>
    </row>
    <row r="40" spans="1:5" s="27" customFormat="1" ht="10.5" customHeight="1" hidden="1">
      <c r="A40" s="30"/>
      <c r="B40" s="58"/>
      <c r="C40" s="58"/>
      <c r="D40" s="59"/>
      <c r="E40" s="60"/>
    </row>
    <row r="41" spans="1:5" s="27" customFormat="1" ht="10.5" customHeight="1" hidden="1">
      <c r="A41" s="66"/>
      <c r="B41" s="58"/>
      <c r="C41" s="58"/>
      <c r="D41" s="59"/>
      <c r="E41" s="60"/>
    </row>
    <row r="42" spans="1:5" s="27" customFormat="1" ht="10.5" customHeight="1" hidden="1">
      <c r="A42" s="30"/>
      <c r="B42" s="58"/>
      <c r="C42" s="58"/>
      <c r="D42" s="59"/>
      <c r="E42" s="60"/>
    </row>
    <row r="43" spans="1:5" s="27" customFormat="1" ht="10.5" customHeight="1" hidden="1">
      <c r="A43" s="30"/>
      <c r="B43" s="58"/>
      <c r="C43" s="58"/>
      <c r="D43" s="59"/>
      <c r="E43" s="60"/>
    </row>
    <row r="44" spans="1:5" s="27" customFormat="1" ht="24.75" customHeight="1" thickBot="1">
      <c r="A44" s="67" t="s">
        <v>115</v>
      </c>
      <c r="B44" s="39">
        <f>B30+B37+B38+B39</f>
        <v>0</v>
      </c>
      <c r="C44" s="39">
        <f>C30+C37+C38+C39</f>
        <v>0</v>
      </c>
      <c r="D44" s="68">
        <f>B44-C44</f>
        <v>0</v>
      </c>
      <c r="E44" s="69">
        <f>IF(C44=0,0,(D44/C44)*100)</f>
        <v>0</v>
      </c>
    </row>
    <row r="45" s="27" customFormat="1" ht="14.25"/>
    <row r="46" s="27" customFormat="1" ht="14.25"/>
  </sheetData>
  <mergeCells count="7">
    <mergeCell ref="D5:E5"/>
    <mergeCell ref="A3:E3"/>
    <mergeCell ref="A1:E1"/>
    <mergeCell ref="A2:E2"/>
    <mergeCell ref="A5:A6"/>
    <mergeCell ref="B5:B6"/>
    <mergeCell ref="C5:C6"/>
  </mergeCells>
  <dataValidations count="1">
    <dataValidation type="decimal" operator="lessThanOrEqual" allowBlank="1" showInputMessage="1" showErrorMessage="1" sqref="E36">
      <formula1>0</formula1>
    </dataValidation>
  </dataValidations>
  <printOptions horizontalCentered="1"/>
  <pageMargins left="0.6299212598425197" right="0.6299212598425197" top="0.7874015748031497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4"/>
  <dimension ref="A1:F76"/>
  <sheetViews>
    <sheetView workbookViewId="0" topLeftCell="A1">
      <selection activeCell="A2" sqref="A2:F2"/>
    </sheetView>
  </sheetViews>
  <sheetFormatPr defaultColWidth="9.00390625" defaultRowHeight="16.5"/>
  <cols>
    <col min="1" max="1" width="19.875" style="3" customWidth="1"/>
    <col min="2" max="2" width="16.25390625" style="3" customWidth="1"/>
    <col min="3" max="3" width="7.875" style="3" customWidth="1"/>
    <col min="4" max="4" width="21.375" style="3" customWidth="1"/>
    <col min="5" max="5" width="16.25390625" style="3" customWidth="1"/>
    <col min="6" max="6" width="7.875" style="3" customWidth="1"/>
    <col min="7" max="16384" width="9.00390625" style="3" customWidth="1"/>
  </cols>
  <sheetData>
    <row r="1" spans="1:6" ht="30.75" customHeight="1">
      <c r="A1" s="1" t="s">
        <v>73</v>
      </c>
      <c r="B1" s="2"/>
      <c r="C1" s="2"/>
      <c r="D1" s="2"/>
      <c r="E1" s="2"/>
      <c r="F1" s="2"/>
    </row>
    <row r="2" spans="1:6" ht="29.25" customHeight="1">
      <c r="A2" s="4" t="s">
        <v>0</v>
      </c>
      <c r="B2" s="4"/>
      <c r="C2" s="4"/>
      <c r="D2" s="4"/>
      <c r="E2" s="4"/>
      <c r="F2" s="4"/>
    </row>
    <row r="3" spans="1:5" ht="10.5" customHeight="1">
      <c r="A3" s="5"/>
      <c r="B3" s="5"/>
      <c r="C3" s="5"/>
      <c r="D3" s="5"/>
      <c r="E3" s="5"/>
    </row>
    <row r="4" spans="1:6" ht="18.75" customHeight="1" thickBot="1">
      <c r="A4" s="6"/>
      <c r="B4" s="6" t="s">
        <v>74</v>
      </c>
      <c r="C4" s="6"/>
      <c r="D4" s="6"/>
      <c r="F4" s="7" t="s">
        <v>1</v>
      </c>
    </row>
    <row r="5" spans="1:6" s="12" customFormat="1" ht="33" customHeight="1">
      <c r="A5" s="8" t="s">
        <v>2</v>
      </c>
      <c r="B5" s="9" t="s">
        <v>3</v>
      </c>
      <c r="C5" s="10" t="s">
        <v>4</v>
      </c>
      <c r="D5" s="9" t="s">
        <v>2</v>
      </c>
      <c r="E5" s="9" t="s">
        <v>3</v>
      </c>
      <c r="F5" s="11" t="s">
        <v>4</v>
      </c>
    </row>
    <row r="6" spans="1:6" s="17" customFormat="1" ht="18" customHeight="1">
      <c r="A6" s="13" t="s">
        <v>5</v>
      </c>
      <c r="B6" s="14">
        <f>SUM(B7,B14,B21,B31,B35,B37,B39)</f>
        <v>102178062728</v>
      </c>
      <c r="C6" s="14">
        <f>ROUND(IF(B$6&gt;0,(B6/B$6)*100,0),2)</f>
        <v>100</v>
      </c>
      <c r="D6" s="15" t="s">
        <v>6</v>
      </c>
      <c r="E6" s="14">
        <f>SUM(E7,E13,E17,E21)</f>
        <v>102177062728</v>
      </c>
      <c r="F6" s="16">
        <f aca="true" t="shared" si="0" ref="F6:F11">ROUND(IF(E$47&gt;0,(E6/E$47)*100,0),2)</f>
        <v>100</v>
      </c>
    </row>
    <row r="7" spans="1:6" s="17" customFormat="1" ht="16.5" customHeight="1">
      <c r="A7" s="18" t="s">
        <v>7</v>
      </c>
      <c r="B7" s="19">
        <f>SUM(B8:B13)</f>
        <v>96545276535</v>
      </c>
      <c r="C7" s="19">
        <f>ROUND(IF(B$6&gt;0,(B7/B$6)*100,0),2)</f>
        <v>94.49</v>
      </c>
      <c r="D7" s="20" t="s">
        <v>8</v>
      </c>
      <c r="E7" s="19">
        <f>SUM(E8:E11)</f>
        <v>240802915</v>
      </c>
      <c r="F7" s="21">
        <f t="shared" si="0"/>
        <v>0.24</v>
      </c>
    </row>
    <row r="8" spans="1:6" s="27" customFormat="1" ht="13.5" customHeight="1">
      <c r="A8" s="22" t="s">
        <v>9</v>
      </c>
      <c r="B8" s="23">
        <v>47485395846</v>
      </c>
      <c r="C8" s="24">
        <f>ROUND(IF(B$6=0,0,(B8/B$6)*100),2)</f>
        <v>46.47</v>
      </c>
      <c r="D8" s="25" t="s">
        <v>10</v>
      </c>
      <c r="E8" s="23"/>
      <c r="F8" s="26">
        <f t="shared" si="0"/>
        <v>0</v>
      </c>
    </row>
    <row r="9" spans="1:6" s="27" customFormat="1" ht="13.5" customHeight="1">
      <c r="A9" s="22" t="s">
        <v>11</v>
      </c>
      <c r="B9" s="23">
        <v>28860413230</v>
      </c>
      <c r="C9" s="24">
        <f aca="true" t="shared" si="1" ref="C9:C14">ROUND(IF(B$6&gt;0,(B9/B$6)*100,0),2)</f>
        <v>28.25</v>
      </c>
      <c r="D9" s="25" t="s">
        <v>12</v>
      </c>
      <c r="E9" s="23">
        <v>181200152</v>
      </c>
      <c r="F9" s="26">
        <f t="shared" si="0"/>
        <v>0.18</v>
      </c>
    </row>
    <row r="10" spans="1:6" s="27" customFormat="1" ht="13.5" customHeight="1">
      <c r="A10" s="28" t="s">
        <v>13</v>
      </c>
      <c r="B10" s="23">
        <v>20199467459</v>
      </c>
      <c r="C10" s="24">
        <f t="shared" si="1"/>
        <v>19.77</v>
      </c>
      <c r="D10" s="25" t="s">
        <v>14</v>
      </c>
      <c r="E10" s="23">
        <v>47746889</v>
      </c>
      <c r="F10" s="26">
        <f t="shared" si="0"/>
        <v>0.05</v>
      </c>
    </row>
    <row r="11" spans="1:6" s="27" customFormat="1" ht="13.5" customHeight="1">
      <c r="A11" s="28" t="s">
        <v>15</v>
      </c>
      <c r="B11" s="23"/>
      <c r="C11" s="24">
        <f t="shared" si="1"/>
        <v>0</v>
      </c>
      <c r="D11" s="25" t="s">
        <v>16</v>
      </c>
      <c r="E11" s="23">
        <v>11855874</v>
      </c>
      <c r="F11" s="26">
        <f t="shared" si="0"/>
        <v>0.01</v>
      </c>
    </row>
    <row r="12" spans="1:6" s="27" customFormat="1" ht="13.5" customHeight="1">
      <c r="A12" s="28" t="s">
        <v>17</v>
      </c>
      <c r="B12" s="23"/>
      <c r="C12" s="24">
        <f t="shared" si="1"/>
        <v>0</v>
      </c>
      <c r="D12" s="29"/>
      <c r="E12" s="24"/>
      <c r="F12" s="26"/>
    </row>
    <row r="13" spans="1:6" s="27" customFormat="1" ht="15.75" customHeight="1">
      <c r="A13" s="28" t="s">
        <v>18</v>
      </c>
      <c r="B13" s="23"/>
      <c r="C13" s="24">
        <f t="shared" si="1"/>
        <v>0</v>
      </c>
      <c r="D13" s="20" t="s">
        <v>19</v>
      </c>
      <c r="E13" s="19">
        <f>SUM(E14:E15)</f>
        <v>0</v>
      </c>
      <c r="F13" s="21">
        <f>ROUND(IF(E$47&gt;0,(E13/E$47)*100,0),2)</f>
        <v>0</v>
      </c>
    </row>
    <row r="14" spans="1:6" s="27" customFormat="1" ht="16.5" customHeight="1">
      <c r="A14" s="30" t="s">
        <v>20</v>
      </c>
      <c r="B14" s="19">
        <f>SUM(B16:B20)</f>
        <v>0</v>
      </c>
      <c r="C14" s="19">
        <f t="shared" si="1"/>
        <v>0</v>
      </c>
      <c r="D14" s="25" t="s">
        <v>21</v>
      </c>
      <c r="E14" s="23"/>
      <c r="F14" s="26">
        <f>ROUND(IF(E$47&gt;0,(E14/E$47)*100,0),2)</f>
        <v>0</v>
      </c>
    </row>
    <row r="15" spans="1:6" s="27" customFormat="1" ht="16.5" customHeight="1">
      <c r="A15" s="31" t="s">
        <v>22</v>
      </c>
      <c r="B15" s="29"/>
      <c r="C15" s="19"/>
      <c r="D15" s="25" t="s">
        <v>23</v>
      </c>
      <c r="E15" s="23"/>
      <c r="F15" s="26">
        <f>ROUND(IF(E$47&gt;0,(E15/E$47)*100,0),2)</f>
        <v>0</v>
      </c>
    </row>
    <row r="16" spans="1:6" s="27" customFormat="1" ht="15" customHeight="1">
      <c r="A16" s="28" t="s">
        <v>24</v>
      </c>
      <c r="B16" s="23"/>
      <c r="C16" s="24">
        <f aca="true" t="shared" si="2" ref="C16:C43">ROUND(IF(B$6&gt;0,(B16/B$6)*100,0),2)</f>
        <v>0</v>
      </c>
      <c r="D16" s="29"/>
      <c r="E16" s="24"/>
      <c r="F16" s="26"/>
    </row>
    <row r="17" spans="1:6" s="27" customFormat="1" ht="15" customHeight="1">
      <c r="A17" s="28" t="s">
        <v>25</v>
      </c>
      <c r="B17" s="23"/>
      <c r="C17" s="24">
        <f t="shared" si="2"/>
        <v>0</v>
      </c>
      <c r="D17" s="20" t="s">
        <v>26</v>
      </c>
      <c r="E17" s="19">
        <f>SUM(E18:E19)</f>
        <v>101936259813</v>
      </c>
      <c r="F17" s="21">
        <f>ROUND(IF(E$47&gt;0,(E17/E$47)*100,0),2)</f>
        <v>99.76</v>
      </c>
    </row>
    <row r="18" spans="1:6" s="27" customFormat="1" ht="15" customHeight="1">
      <c r="A18" s="28" t="s">
        <v>27</v>
      </c>
      <c r="B18" s="23"/>
      <c r="C18" s="24">
        <f t="shared" si="2"/>
        <v>0</v>
      </c>
      <c r="D18" s="25" t="s">
        <v>28</v>
      </c>
      <c r="E18" s="23">
        <v>101901210457</v>
      </c>
      <c r="F18" s="26">
        <f>ROUND(IF(E$47&gt;0,(E18/E$47)*100,0),2)</f>
        <v>99.73</v>
      </c>
    </row>
    <row r="19" spans="1:6" s="27" customFormat="1" ht="15" customHeight="1">
      <c r="A19" s="28" t="s">
        <v>29</v>
      </c>
      <c r="B19" s="23"/>
      <c r="C19" s="24">
        <f t="shared" si="2"/>
        <v>0</v>
      </c>
      <c r="D19" s="25" t="s">
        <v>30</v>
      </c>
      <c r="E19" s="23">
        <v>35049356</v>
      </c>
      <c r="F19" s="26">
        <f>ROUND(IF(E$47&gt;0,(E19/E$47)*100,0),2)</f>
        <v>0.03</v>
      </c>
    </row>
    <row r="20" spans="1:6" s="27" customFormat="1" ht="15" customHeight="1">
      <c r="A20" s="28" t="s">
        <v>31</v>
      </c>
      <c r="B20" s="23"/>
      <c r="C20" s="24">
        <f t="shared" si="2"/>
        <v>0</v>
      </c>
      <c r="D20" s="29"/>
      <c r="E20" s="24"/>
      <c r="F20" s="26"/>
    </row>
    <row r="21" spans="1:6" s="27" customFormat="1" ht="15" customHeight="1">
      <c r="A21" s="30" t="s">
        <v>32</v>
      </c>
      <c r="B21" s="19">
        <f>SUM(B22:B30)</f>
        <v>0</v>
      </c>
      <c r="C21" s="19">
        <f t="shared" si="2"/>
        <v>0</v>
      </c>
      <c r="D21" s="20" t="s">
        <v>33</v>
      </c>
      <c r="E21" s="19">
        <f>SUM(E22)</f>
        <v>0</v>
      </c>
      <c r="F21" s="21">
        <f>ROUND(IF(E$47&gt;0,(E21/E$47)*100,0),2)</f>
        <v>0</v>
      </c>
    </row>
    <row r="22" spans="1:6" s="27" customFormat="1" ht="15" customHeight="1">
      <c r="A22" s="28" t="s">
        <v>34</v>
      </c>
      <c r="B22" s="23"/>
      <c r="C22" s="24">
        <f t="shared" si="2"/>
        <v>0</v>
      </c>
      <c r="D22" s="25" t="s">
        <v>35</v>
      </c>
      <c r="E22" s="23"/>
      <c r="F22" s="26">
        <f>ROUND(IF(E$47&gt;0,(E22/E$47)*100,0),2)</f>
        <v>0</v>
      </c>
    </row>
    <row r="23" spans="1:6" s="27" customFormat="1" ht="15" customHeight="1">
      <c r="A23" s="28" t="s">
        <v>36</v>
      </c>
      <c r="B23" s="23"/>
      <c r="C23" s="24">
        <f t="shared" si="2"/>
        <v>0</v>
      </c>
      <c r="D23" s="29"/>
      <c r="E23" s="24"/>
      <c r="F23" s="26"/>
    </row>
    <row r="24" spans="1:6" s="27" customFormat="1" ht="15" customHeight="1">
      <c r="A24" s="28" t="s">
        <v>37</v>
      </c>
      <c r="B24" s="23"/>
      <c r="C24" s="24">
        <f t="shared" si="2"/>
        <v>0</v>
      </c>
      <c r="D24" s="20"/>
      <c r="E24" s="24"/>
      <c r="F24" s="21"/>
    </row>
    <row r="25" spans="1:6" s="27" customFormat="1" ht="15" customHeight="1">
      <c r="A25" s="28" t="s">
        <v>38</v>
      </c>
      <c r="B25" s="23"/>
      <c r="C25" s="24">
        <f t="shared" si="2"/>
        <v>0</v>
      </c>
      <c r="D25" s="29"/>
      <c r="E25" s="24"/>
      <c r="F25" s="26"/>
    </row>
    <row r="26" spans="1:6" s="27" customFormat="1" ht="15" customHeight="1">
      <c r="A26" s="28" t="s">
        <v>39</v>
      </c>
      <c r="B26" s="23"/>
      <c r="C26" s="24">
        <f t="shared" si="2"/>
        <v>0</v>
      </c>
      <c r="D26" s="32" t="s">
        <v>40</v>
      </c>
      <c r="E26" s="19">
        <f>E27+E30+E34+E38</f>
        <v>1000000</v>
      </c>
      <c r="F26" s="21">
        <f>ROUND(IF(E$47&gt;0,(E26/E$47)*100,0),2)</f>
        <v>0</v>
      </c>
    </row>
    <row r="27" spans="1:6" s="27" customFormat="1" ht="15" customHeight="1">
      <c r="A27" s="28" t="s">
        <v>41</v>
      </c>
      <c r="B27" s="23"/>
      <c r="C27" s="24">
        <f t="shared" si="2"/>
        <v>0</v>
      </c>
      <c r="D27" s="20" t="s">
        <v>42</v>
      </c>
      <c r="E27" s="33">
        <f>SUM(E28)</f>
        <v>1000000</v>
      </c>
      <c r="F27" s="21">
        <f>ROUND(IF(E$47&gt;0,(E27/E$47)*100,0),2)</f>
        <v>0</v>
      </c>
    </row>
    <row r="28" spans="1:6" s="27" customFormat="1" ht="15" customHeight="1">
      <c r="A28" s="28" t="s">
        <v>43</v>
      </c>
      <c r="B28" s="23"/>
      <c r="C28" s="24">
        <f t="shared" si="2"/>
        <v>0</v>
      </c>
      <c r="D28" s="25" t="s">
        <v>44</v>
      </c>
      <c r="E28" s="23">
        <v>1000000</v>
      </c>
      <c r="F28" s="26">
        <f>ROUND(IF(E$47&gt;0,(E28/E$47)*100,0),2)</f>
        <v>0</v>
      </c>
    </row>
    <row r="29" spans="1:6" s="27" customFormat="1" ht="15" customHeight="1">
      <c r="A29" s="28" t="s">
        <v>45</v>
      </c>
      <c r="B29" s="23"/>
      <c r="C29" s="24">
        <f t="shared" si="2"/>
        <v>0</v>
      </c>
      <c r="D29" s="29"/>
      <c r="E29" s="24"/>
      <c r="F29" s="21"/>
    </row>
    <row r="30" spans="1:6" s="27" customFormat="1" ht="16.5" customHeight="1">
      <c r="A30" s="28" t="s">
        <v>46</v>
      </c>
      <c r="B30" s="23"/>
      <c r="C30" s="24">
        <f t="shared" si="2"/>
        <v>0</v>
      </c>
      <c r="D30" s="20" t="s">
        <v>47</v>
      </c>
      <c r="E30" s="19">
        <f>SUM(E31:E32)</f>
        <v>0</v>
      </c>
      <c r="F30" s="21">
        <f>ROUND(IF(E$47&gt;0,(E30/E$47)*100,0),2)</f>
        <v>0</v>
      </c>
    </row>
    <row r="31" spans="1:6" s="27" customFormat="1" ht="15" customHeight="1">
      <c r="A31" s="30" t="s">
        <v>48</v>
      </c>
      <c r="B31" s="19">
        <f>SUM(B32:B34)</f>
        <v>0</v>
      </c>
      <c r="C31" s="19">
        <f t="shared" si="2"/>
        <v>0</v>
      </c>
      <c r="D31" s="25" t="s">
        <v>49</v>
      </c>
      <c r="E31" s="23"/>
      <c r="F31" s="26">
        <f>ROUND(IF(E$47&gt;0,(E31/E$47)*100,0),2)</f>
        <v>0</v>
      </c>
    </row>
    <row r="32" spans="1:6" s="27" customFormat="1" ht="15" customHeight="1">
      <c r="A32" s="28" t="s">
        <v>50</v>
      </c>
      <c r="B32" s="23"/>
      <c r="C32" s="24">
        <f t="shared" si="2"/>
        <v>0</v>
      </c>
      <c r="D32" s="25" t="s">
        <v>51</v>
      </c>
      <c r="E32" s="23"/>
      <c r="F32" s="26">
        <f>ROUND(IF(E$47&gt;0,(E32/E$47)*100,0),2)</f>
        <v>0</v>
      </c>
    </row>
    <row r="33" spans="1:6" s="27" customFormat="1" ht="15" customHeight="1">
      <c r="A33" s="28" t="s">
        <v>52</v>
      </c>
      <c r="B33" s="23"/>
      <c r="C33" s="24">
        <f t="shared" si="2"/>
        <v>0</v>
      </c>
      <c r="D33" s="29"/>
      <c r="E33" s="24"/>
      <c r="F33" s="21"/>
    </row>
    <row r="34" spans="1:6" s="27" customFormat="1" ht="16.5" customHeight="1">
      <c r="A34" s="28" t="s">
        <v>53</v>
      </c>
      <c r="B34" s="23"/>
      <c r="C34" s="24">
        <f t="shared" si="2"/>
        <v>0</v>
      </c>
      <c r="D34" s="20" t="s">
        <v>54</v>
      </c>
      <c r="E34" s="19">
        <f>SUM(E35:E36)</f>
        <v>0</v>
      </c>
      <c r="F34" s="21">
        <f>ROUND(IF(E$47&gt;0,(E34/E$47)*100,0),2)</f>
        <v>0</v>
      </c>
    </row>
    <row r="35" spans="1:6" s="27" customFormat="1" ht="15" customHeight="1">
      <c r="A35" s="30" t="s">
        <v>55</v>
      </c>
      <c r="B35" s="19">
        <f>SUM(B36)</f>
        <v>0</v>
      </c>
      <c r="C35" s="19">
        <f t="shared" si="2"/>
        <v>0</v>
      </c>
      <c r="D35" s="25" t="s">
        <v>56</v>
      </c>
      <c r="E35" s="23"/>
      <c r="F35" s="26">
        <f>ROUND(IF(E$47&gt;0,(E35/E$47)*100,0),2)</f>
        <v>0</v>
      </c>
    </row>
    <row r="36" spans="1:6" s="27" customFormat="1" ht="15" customHeight="1">
      <c r="A36" s="28" t="s">
        <v>57</v>
      </c>
      <c r="B36" s="23"/>
      <c r="C36" s="24">
        <f t="shared" si="2"/>
        <v>0</v>
      </c>
      <c r="D36" s="25" t="s">
        <v>58</v>
      </c>
      <c r="E36" s="23"/>
      <c r="F36" s="26">
        <f>ROUND(IF(E$47&gt;0,(E36/E$47)*100,0),2)</f>
        <v>0</v>
      </c>
    </row>
    <row r="37" spans="1:6" s="27" customFormat="1" ht="15" customHeight="1">
      <c r="A37" s="30" t="s">
        <v>59</v>
      </c>
      <c r="B37" s="19">
        <f>SUM(B38)</f>
        <v>0</v>
      </c>
      <c r="C37" s="19">
        <f t="shared" si="2"/>
        <v>0</v>
      </c>
      <c r="D37" s="29"/>
      <c r="E37" s="24"/>
      <c r="F37" s="21"/>
    </row>
    <row r="38" spans="1:6" s="27" customFormat="1" ht="16.5" customHeight="1">
      <c r="A38" s="28" t="s">
        <v>60</v>
      </c>
      <c r="B38" s="23"/>
      <c r="C38" s="24">
        <f t="shared" si="2"/>
        <v>0</v>
      </c>
      <c r="D38" s="20" t="s">
        <v>61</v>
      </c>
      <c r="E38" s="19">
        <f>SUM(E39:E43)</f>
        <v>0</v>
      </c>
      <c r="F38" s="21">
        <f aca="true" t="shared" si="3" ref="F38:F43">ROUND(IF(E$47&gt;0,(E38/E$47)*100,0),2)</f>
        <v>0</v>
      </c>
    </row>
    <row r="39" spans="1:6" s="27" customFormat="1" ht="15.75" customHeight="1">
      <c r="A39" s="30" t="s">
        <v>62</v>
      </c>
      <c r="B39" s="19">
        <f>SUM(B40:B43)</f>
        <v>5632786193</v>
      </c>
      <c r="C39" s="19">
        <f t="shared" si="2"/>
        <v>5.51</v>
      </c>
      <c r="D39" s="25" t="s">
        <v>63</v>
      </c>
      <c r="E39" s="23"/>
      <c r="F39" s="26">
        <f t="shared" si="3"/>
        <v>0</v>
      </c>
    </row>
    <row r="40" spans="1:6" s="27" customFormat="1" ht="15" customHeight="1">
      <c r="A40" s="28" t="s">
        <v>64</v>
      </c>
      <c r="B40" s="23"/>
      <c r="C40" s="24">
        <f t="shared" si="2"/>
        <v>0</v>
      </c>
      <c r="D40" s="25" t="s">
        <v>65</v>
      </c>
      <c r="E40" s="23"/>
      <c r="F40" s="26">
        <f t="shared" si="3"/>
        <v>0</v>
      </c>
    </row>
    <row r="41" spans="1:6" s="27" customFormat="1" ht="15" customHeight="1">
      <c r="A41" s="28" t="s">
        <v>66</v>
      </c>
      <c r="B41" s="23">
        <v>5632786193</v>
      </c>
      <c r="C41" s="24">
        <f t="shared" si="2"/>
        <v>5.51</v>
      </c>
      <c r="D41" s="25" t="s">
        <v>67</v>
      </c>
      <c r="E41" s="23"/>
      <c r="F41" s="26">
        <f t="shared" si="3"/>
        <v>0</v>
      </c>
    </row>
    <row r="42" spans="1:6" s="27" customFormat="1" ht="15" customHeight="1">
      <c r="A42" s="28" t="s">
        <v>68</v>
      </c>
      <c r="B42" s="23"/>
      <c r="C42" s="24">
        <f t="shared" si="2"/>
        <v>0</v>
      </c>
      <c r="D42" s="34" t="s">
        <v>69</v>
      </c>
      <c r="E42" s="24"/>
      <c r="F42" s="26">
        <f t="shared" si="3"/>
        <v>0</v>
      </c>
    </row>
    <row r="43" spans="1:6" s="27" customFormat="1" ht="15" customHeight="1">
      <c r="A43" s="28" t="s">
        <v>70</v>
      </c>
      <c r="B43" s="23"/>
      <c r="C43" s="24">
        <f t="shared" si="2"/>
        <v>0</v>
      </c>
      <c r="D43" s="25" t="s">
        <v>71</v>
      </c>
      <c r="E43" s="23"/>
      <c r="F43" s="26">
        <f t="shared" si="3"/>
        <v>0</v>
      </c>
    </row>
    <row r="44" spans="1:6" s="27" customFormat="1" ht="10.5" customHeight="1">
      <c r="A44" s="35"/>
      <c r="B44" s="24"/>
      <c r="C44" s="24"/>
      <c r="D44" s="36"/>
      <c r="E44" s="24"/>
      <c r="F44" s="26"/>
    </row>
    <row r="45" spans="1:6" s="27" customFormat="1" ht="10.5" customHeight="1">
      <c r="A45" s="35"/>
      <c r="B45" s="24"/>
      <c r="C45" s="24"/>
      <c r="D45" s="36"/>
      <c r="E45" s="24"/>
      <c r="F45" s="37"/>
    </row>
    <row r="46" spans="1:6" s="27" customFormat="1" ht="10.5" customHeight="1">
      <c r="A46" s="35"/>
      <c r="B46" s="19"/>
      <c r="C46" s="19"/>
      <c r="D46" s="36"/>
      <c r="E46" s="24"/>
      <c r="F46" s="37"/>
    </row>
    <row r="47" spans="1:6" s="27" customFormat="1" ht="19.5" customHeight="1" thickBot="1">
      <c r="A47" s="38" t="s">
        <v>72</v>
      </c>
      <c r="B47" s="39">
        <f>B6</f>
        <v>102178062728</v>
      </c>
      <c r="C47" s="39">
        <f>IF(B$6&gt;0,(B47/B$6)*100,0)</f>
        <v>100</v>
      </c>
      <c r="D47" s="38" t="s">
        <v>72</v>
      </c>
      <c r="E47" s="39">
        <f>E6+E26</f>
        <v>102178062728</v>
      </c>
      <c r="F47" s="40">
        <f>IF(E$47&gt;0,(E47/E$47)*100,0)</f>
        <v>100</v>
      </c>
    </row>
    <row r="48" spans="1:6" s="27" customFormat="1" ht="17.25" customHeight="1">
      <c r="A48" s="41" t="s">
        <v>75</v>
      </c>
      <c r="B48" s="42"/>
      <c r="C48" s="43"/>
      <c r="D48" s="43"/>
      <c r="E48" s="44"/>
      <c r="F48" s="45"/>
    </row>
    <row r="49" spans="5:6" s="27" customFormat="1" ht="14.25">
      <c r="E49" s="45"/>
      <c r="F49" s="46"/>
    </row>
    <row r="50" s="27" customFormat="1" ht="14.25"/>
    <row r="51" s="27" customFormat="1" ht="14.25"/>
    <row r="52" s="27" customFormat="1" ht="14.25"/>
    <row r="53" s="27" customFormat="1" ht="14.25">
      <c r="D53" s="47"/>
    </row>
    <row r="54" s="27" customFormat="1" ht="14.25">
      <c r="D54" s="47"/>
    </row>
    <row r="55" s="27" customFormat="1" ht="14.25">
      <c r="D55" s="45"/>
    </row>
    <row r="56" s="27" customFormat="1" ht="14.25">
      <c r="D56" s="45"/>
    </row>
    <row r="57" s="27" customFormat="1" ht="14.25">
      <c r="D57" s="47"/>
    </row>
    <row r="58" s="27" customFormat="1" ht="14.25">
      <c r="D58" s="45"/>
    </row>
    <row r="59" s="27" customFormat="1" ht="14.25">
      <c r="D59" s="45"/>
    </row>
    <row r="60" s="27" customFormat="1" ht="14.25">
      <c r="D60" s="45"/>
    </row>
    <row r="61" s="27" customFormat="1" ht="14.25">
      <c r="D61" s="47"/>
    </row>
    <row r="62" spans="4:6" ht="16.5">
      <c r="D62" s="45"/>
      <c r="F62" s="27"/>
    </row>
    <row r="63" spans="4:6" ht="16.5">
      <c r="D63" s="45"/>
      <c r="F63" s="27"/>
    </row>
    <row r="64" ht="16.5">
      <c r="D64" s="45"/>
    </row>
    <row r="65" ht="16.5">
      <c r="D65" s="47"/>
    </row>
    <row r="66" ht="16.5">
      <c r="D66" s="45"/>
    </row>
    <row r="67" ht="16.5">
      <c r="D67" s="45"/>
    </row>
    <row r="68" ht="16.5">
      <c r="D68" s="48"/>
    </row>
    <row r="69" ht="16.5">
      <c r="D69" s="48"/>
    </row>
    <row r="70" ht="16.5">
      <c r="D70" s="48"/>
    </row>
    <row r="71" ht="16.5">
      <c r="D71" s="48"/>
    </row>
    <row r="72" ht="16.5">
      <c r="D72" s="48"/>
    </row>
    <row r="73" ht="16.5">
      <c r="D73" s="48"/>
    </row>
    <row r="74" ht="16.5">
      <c r="D74" s="48"/>
    </row>
    <row r="75" ht="16.5">
      <c r="D75" s="48"/>
    </row>
    <row r="76" ht="16.5">
      <c r="D76" s="48"/>
    </row>
  </sheetData>
  <mergeCells count="4">
    <mergeCell ref="A3:E3"/>
    <mergeCell ref="A1:F1"/>
    <mergeCell ref="A2:F2"/>
    <mergeCell ref="A48:D48"/>
  </mergeCells>
  <dataValidations count="1">
    <dataValidation type="decimal" operator="lessThanOrEqual" allowBlank="1" showInputMessage="1" showErrorMessage="1" sqref="E36">
      <formula1>0</formula1>
    </dataValidation>
  </dataValidations>
  <printOptions horizontalCentered="1"/>
  <pageMargins left="0.6299212598425197" right="0.6299212598425197" top="0.8267716535433072" bottom="0.5905511811023623" header="0.5118110236220472" footer="0.5118110236220472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Q204</dc:creator>
  <cp:keywords/>
  <dc:description/>
  <cp:lastModifiedBy>Q204</cp:lastModifiedBy>
  <dcterms:created xsi:type="dcterms:W3CDTF">2010-09-02T09:14:11Z</dcterms:created>
  <dcterms:modified xsi:type="dcterms:W3CDTF">2010-09-02T09:14:47Z</dcterms:modified>
  <cp:category/>
  <cp:version/>
  <cp:contentType/>
  <cp:contentStatus/>
</cp:coreProperties>
</file>