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'餘絀'!#REF!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<sst xmlns="http://schemas.openxmlformats.org/spreadsheetml/2006/main" count="86" uniqueCount="82">
  <si>
    <t>％</t>
  </si>
  <si>
    <t>農業特別收入基金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</si>
  <si>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</si>
  <si>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</si>
  <si>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</si>
  <si>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</si>
  <si>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</si>
  <si>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</si>
  <si>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</si>
  <si>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</si>
  <si>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</si>
  <si>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</si>
  <si>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</si>
  <si>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</si>
  <si>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</si>
  <si>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</si>
  <si>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</si>
  <si>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</si>
  <si>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</si>
  <si>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</si>
  <si>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</si>
  <si>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</si>
  <si>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</si>
  <si>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</si>
  <si>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</si>
  <si>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</si>
  <si>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</si>
  <si>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</si>
  <si>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</si>
  <si>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</si>
  <si>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</si>
  <si>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</si>
  <si>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</si>
  <si>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</si>
  <si>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</si>
  <si>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</si>
  <si>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4,217,405,915</t>
    </r>
    <r>
      <rPr>
        <sz val="10"/>
        <rFont val="新細明體"/>
        <family val="1"/>
      </rPr>
      <t>元。</t>
    </r>
  </si>
  <si>
    <t>補助海洋及養殖漁產品之實物操
作計畫</t>
  </si>
  <si>
    <t>農業特別收入基金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</si>
  <si>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</si>
  <si>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</si>
  <si>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</si>
  <si>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</si>
  <si>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</si>
  <si>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</si>
  <si>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</si>
  <si>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</si>
  <si>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</si>
  <si>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</si>
  <si>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</si>
  <si>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</si>
  <si>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</si>
  <si>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</si>
  <si>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</si>
  <si>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</si>
  <si>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</si>
  <si>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</si>
  <si>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農業研究、實驗、技術改進計畫</t>
  </si>
  <si>
    <t>農業貸款利息差額補貼計畫</t>
  </si>
  <si>
    <t>糧政業務計畫</t>
  </si>
  <si>
    <t>穩定肥料及相關資材供需計畫</t>
  </si>
  <si>
    <t>產銷調節緊急處理計畫</t>
  </si>
  <si>
    <t>農漁民子女就學獎助學金計畫</t>
  </si>
  <si>
    <t>補助農民繳交農田水利會會費計
畫</t>
  </si>
  <si>
    <t>豬隻死亡保險業務計畫</t>
  </si>
  <si>
    <t xml:space="preserve">改善遠洋漁業管理計畫    </t>
  </si>
  <si>
    <t>家禽屠宰衛生檢查實施計畫</t>
  </si>
  <si>
    <t>家禽流行性感冒防疫計畫</t>
  </si>
  <si>
    <t>全民造林計畫</t>
  </si>
  <si>
    <t>森林遊樂及森林鐵路經營管理計
畫</t>
  </si>
  <si>
    <t>獎勵輔導造林計畫</t>
  </si>
  <si>
    <t>農業天然災害救助計畫</t>
  </si>
  <si>
    <t>漁業發展補助計畫</t>
  </si>
  <si>
    <t>漁業用油補貼計畫</t>
  </si>
  <si>
    <t>加強水產品技術研發與改進計畫</t>
  </si>
  <si>
    <t>產業調整或防範措施計畫</t>
  </si>
  <si>
    <t>進口損害救助及穩價計畫</t>
  </si>
  <si>
    <t>水旱田利用調整後續計畫</t>
  </si>
  <si>
    <t>一般行政管理計畫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</si>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</sst>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6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u val="single"/>
      <sz val="16"/>
      <name val="標楷體"/>
      <family val="4"/>
    </font>
    <font>
      <sz val="14"/>
      <name val="新細明體"/>
      <family val="1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indent="1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7" xfId="0" applyNumberFormat="1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 indent="1"/>
      <protection/>
    </xf>
    <xf numFmtId="176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176" fontId="17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76" fontId="17" fillId="0" borderId="1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center" indent="1"/>
      <protection/>
    </xf>
    <xf numFmtId="176" fontId="20" fillId="0" borderId="6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distributed" vertical="center" indent="1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 inden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176" fontId="20" fillId="0" borderId="6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top" indent="1"/>
      <protection/>
    </xf>
    <xf numFmtId="0" fontId="18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2"/>
      <protection/>
    </xf>
    <xf numFmtId="0" fontId="19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distributed" vertical="center" indent="1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185" fontId="17" fillId="0" borderId="6" xfId="0" applyNumberFormat="1" applyFont="1" applyBorder="1" applyAlignment="1" applyProtection="1">
      <alignment vertical="center"/>
      <protection/>
    </xf>
    <xf numFmtId="186" fontId="17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/>
    </xf>
    <xf numFmtId="4" fontId="20" fillId="2" borderId="9" xfId="19" applyNumberFormat="1" applyFont="1" applyFill="1" applyBorder="1" applyAlignment="1" applyProtection="1">
      <alignment vertical="center"/>
      <protection locked="0"/>
    </xf>
    <xf numFmtId="185" fontId="20" fillId="0" borderId="6" xfId="0" applyNumberFormat="1" applyFont="1" applyBorder="1" applyAlignment="1" applyProtection="1">
      <alignment vertical="center"/>
      <protection/>
    </xf>
    <xf numFmtId="186" fontId="20" fillId="0" borderId="0" xfId="0" applyNumberFormat="1" applyFont="1" applyBorder="1" applyAlignment="1" applyProtection="1">
      <alignment vertical="center"/>
      <protection/>
    </xf>
    <xf numFmtId="0" fontId="19" fillId="2" borderId="6" xfId="0" applyFont="1" applyFill="1" applyBorder="1" applyAlignment="1" applyProtection="1">
      <alignment horizontal="left" vertical="center" wrapText="1" indent="1"/>
      <protection locked="0"/>
    </xf>
    <xf numFmtId="4" fontId="20" fillId="2" borderId="9" xfId="19" applyNumberFormat="1" applyFont="1" applyFill="1" applyBorder="1" applyAlignment="1" applyProtection="1">
      <alignment horizontal="right" vertical="center"/>
      <protection locked="0"/>
    </xf>
    <xf numFmtId="0" fontId="19" fillId="2" borderId="6" xfId="0" applyFont="1" applyFill="1" applyBorder="1" applyAlignment="1" applyProtection="1">
      <alignment horizontal="left" vertical="center" indent="1"/>
      <protection locked="0"/>
    </xf>
    <xf numFmtId="4" fontId="20" fillId="0" borderId="9" xfId="19" applyNumberFormat="1" applyFont="1" applyBorder="1" applyAlignment="1" applyProtection="1">
      <alignment vertical="center"/>
      <protection locked="0"/>
    </xf>
    <xf numFmtId="0" fontId="22" fillId="2" borderId="6" xfId="0" applyFont="1" applyFill="1" applyBorder="1" applyAlignment="1" applyProtection="1">
      <alignment horizontal="left" vertical="center" wrapText="1" indent="1"/>
      <protection locked="0"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0" fontId="19" fillId="0" borderId="6" xfId="0" applyFont="1" applyBorder="1" applyAlignment="1" applyProtection="1">
      <alignment horizontal="left" vertical="center" indent="1"/>
      <protection locked="0"/>
    </xf>
    <xf numFmtId="4" fontId="20" fillId="0" borderId="9" xfId="19" applyNumberFormat="1" applyFont="1" applyBorder="1" applyAlignment="1" applyProtection="1">
      <alignment horizontal="right" vertical="center"/>
      <protection locked="0"/>
    </xf>
    <xf numFmtId="176" fontId="17" fillId="0" borderId="6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/>
    </xf>
    <xf numFmtId="185" fontId="17" fillId="0" borderId="11" xfId="0" applyNumberFormat="1" applyFont="1" applyBorder="1" applyAlignment="1" applyProtection="1">
      <alignment vertical="center"/>
      <protection/>
    </xf>
    <xf numFmtId="186" fontId="17" fillId="0" borderId="17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E49"/>
  <sheetViews>
    <sheetView tabSelected="1" view="pageBreakPreview" zoomScaleNormal="75" zoomScaleSheetLayoutView="100" workbookViewId="0" topLeftCell="A1">
      <pane xSplit="1" ySplit="1" topLeftCell="B2" activePane="bottomRight" state="frozen"/>
      <selection pane="topLeft" activeCell="A41" sqref="A41"/>
      <selection pane="topRight" activeCell="A41" sqref="A41"/>
      <selection pane="bottomLeft" activeCell="A41" sqref="A41"/>
      <selection pane="bottomRight" activeCell="A2" sqref="A2:E2"/>
    </sheetView>
  </sheetViews>
  <sheetFormatPr defaultColWidth="9.00390625" defaultRowHeight="16.5"/>
  <cols>
    <col min="1" max="1" width="28.75390625" style="3" customWidth="1"/>
    <col min="2" max="3" width="16.25390625" style="3" customWidth="1"/>
    <col min="4" max="4" width="16.75390625" style="3" customWidth="1"/>
    <col min="5" max="5" width="9.125" style="3" customWidth="1"/>
    <col min="6" max="16384" width="9.00390625" style="3" customWidth="1"/>
  </cols>
  <sheetData>
    <row r="1" spans="1:5" s="12" customFormat="1" ht="27.75" customHeight="1">
      <c r="A1" s="1" t="s">
        <v>38</v>
      </c>
      <c r="B1" s="2"/>
      <c r="C1" s="2"/>
      <c r="D1" s="2"/>
      <c r="E1" s="2"/>
    </row>
    <row r="2" spans="1:5" s="46" customFormat="1" ht="27.75" customHeight="1">
      <c r="A2" s="4" t="s">
        <v>39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40</v>
      </c>
      <c r="C4" s="6"/>
      <c r="D4" s="6"/>
      <c r="E4" s="7" t="s">
        <v>41</v>
      </c>
    </row>
    <row r="5" spans="1:5" s="12" customFormat="1" ht="16.5">
      <c r="A5" s="47" t="s">
        <v>42</v>
      </c>
      <c r="B5" s="48" t="s">
        <v>43</v>
      </c>
      <c r="C5" s="48" t="s">
        <v>44</v>
      </c>
      <c r="D5" s="48" t="s">
        <v>45</v>
      </c>
      <c r="E5" s="49"/>
    </row>
    <row r="6" spans="1:5" s="12" customFormat="1" ht="16.5">
      <c r="A6" s="50"/>
      <c r="B6" s="51"/>
      <c r="C6" s="51"/>
      <c r="D6" s="52" t="s">
        <v>46</v>
      </c>
      <c r="E6" s="53" t="s">
        <v>47</v>
      </c>
    </row>
    <row r="7" spans="1:5" s="18" customFormat="1" ht="20.25" customHeight="1">
      <c r="A7" s="54" t="s">
        <v>48</v>
      </c>
      <c r="B7" s="14">
        <f>SUM(B8:B14)</f>
        <v>11106557903.13</v>
      </c>
      <c r="C7" s="14">
        <f>SUM(C8:C14)</f>
        <v>13529432000</v>
      </c>
      <c r="D7" s="55">
        <f aca="true" t="shared" si="0" ref="D7:D47">B7-C7</f>
        <v>-2422874096.87</v>
      </c>
      <c r="E7" s="56">
        <f aca="true" t="shared" si="1" ref="E7:E47">IF(C7=0,0,(D7/C7)*100)</f>
        <v>-17.91</v>
      </c>
    </row>
    <row r="8" spans="1:5" s="28" customFormat="1" ht="14.25" customHeight="1">
      <c r="A8" s="57" t="s">
        <v>49</v>
      </c>
      <c r="B8" s="58">
        <v>83002210</v>
      </c>
      <c r="C8" s="58">
        <v>390000</v>
      </c>
      <c r="D8" s="59">
        <f t="shared" si="0"/>
        <v>82612210</v>
      </c>
      <c r="E8" s="60">
        <f t="shared" si="1"/>
        <v>21182.62</v>
      </c>
    </row>
    <row r="9" spans="1:5" s="28" customFormat="1" ht="14.25" customHeight="1">
      <c r="A9" s="57" t="s">
        <v>50</v>
      </c>
      <c r="B9" s="58"/>
      <c r="C9" s="58"/>
      <c r="D9" s="59">
        <f t="shared" si="0"/>
        <v>0</v>
      </c>
      <c r="E9" s="60">
        <f t="shared" si="1"/>
        <v>0</v>
      </c>
    </row>
    <row r="10" spans="1:5" s="28" customFormat="1" ht="14.25" customHeight="1">
      <c r="A10" s="57" t="s">
        <v>51</v>
      </c>
      <c r="B10" s="58">
        <v>141597670</v>
      </c>
      <c r="C10" s="58">
        <v>182761000</v>
      </c>
      <c r="D10" s="59">
        <f t="shared" si="0"/>
        <v>-41163330</v>
      </c>
      <c r="E10" s="60">
        <f t="shared" si="1"/>
        <v>-22.52</v>
      </c>
    </row>
    <row r="11" spans="1:5" s="28" customFormat="1" ht="14.25" customHeight="1">
      <c r="A11" s="57" t="s">
        <v>52</v>
      </c>
      <c r="B11" s="58">
        <v>1141499741</v>
      </c>
      <c r="C11" s="58">
        <v>3321437000</v>
      </c>
      <c r="D11" s="59">
        <f t="shared" si="0"/>
        <v>-2179937259</v>
      </c>
      <c r="E11" s="60">
        <f t="shared" si="1"/>
        <v>-65.63</v>
      </c>
    </row>
    <row r="12" spans="1:5" s="28" customFormat="1" ht="14.25" customHeight="1">
      <c r="A12" s="57" t="s">
        <v>53</v>
      </c>
      <c r="B12" s="58">
        <v>292714305</v>
      </c>
      <c r="C12" s="58">
        <v>319887000</v>
      </c>
      <c r="D12" s="59">
        <f t="shared" si="0"/>
        <v>-27172695</v>
      </c>
      <c r="E12" s="60">
        <f t="shared" si="1"/>
        <v>-8.49</v>
      </c>
    </row>
    <row r="13" spans="1:5" s="28" customFormat="1" ht="14.25" customHeight="1">
      <c r="A13" s="57" t="s">
        <v>54</v>
      </c>
      <c r="B13" s="58">
        <v>9059568000</v>
      </c>
      <c r="C13" s="58">
        <v>9583593000</v>
      </c>
      <c r="D13" s="59">
        <f t="shared" si="0"/>
        <v>-524025000</v>
      </c>
      <c r="E13" s="60">
        <f t="shared" si="1"/>
        <v>-5.47</v>
      </c>
    </row>
    <row r="14" spans="1:5" s="28" customFormat="1" ht="14.25" customHeight="1">
      <c r="A14" s="57" t="s">
        <v>55</v>
      </c>
      <c r="B14" s="58">
        <v>388175977.13</v>
      </c>
      <c r="C14" s="58">
        <v>121364000</v>
      </c>
      <c r="D14" s="59">
        <f t="shared" si="0"/>
        <v>266811977.13</v>
      </c>
      <c r="E14" s="60">
        <f t="shared" si="1"/>
        <v>219.84</v>
      </c>
    </row>
    <row r="15" spans="1:5" s="18" customFormat="1" ht="20.25" customHeight="1">
      <c r="A15" s="37" t="s">
        <v>56</v>
      </c>
      <c r="B15" s="14">
        <f>SUM(B16:B46)</f>
        <v>12027680830</v>
      </c>
      <c r="C15" s="14">
        <f>SUM(C16:C46)</f>
        <v>17306580000</v>
      </c>
      <c r="D15" s="55">
        <f t="shared" si="0"/>
        <v>-5278899170</v>
      </c>
      <c r="E15" s="56">
        <f t="shared" si="1"/>
        <v>-30.5</v>
      </c>
    </row>
    <row r="16" spans="1:5" s="28" customFormat="1" ht="14.25" customHeight="1">
      <c r="A16" s="61" t="s">
        <v>57</v>
      </c>
      <c r="B16" s="62">
        <v>5745266</v>
      </c>
      <c r="C16" s="62">
        <v>8024000</v>
      </c>
      <c r="D16" s="59">
        <f t="shared" si="0"/>
        <v>-2278734</v>
      </c>
      <c r="E16" s="60">
        <f t="shared" si="1"/>
        <v>-28.4</v>
      </c>
    </row>
    <row r="17" spans="1:5" s="28" customFormat="1" ht="14.25" customHeight="1">
      <c r="A17" s="63" t="s">
        <v>58</v>
      </c>
      <c r="B17" s="58">
        <v>2109730536</v>
      </c>
      <c r="C17" s="58">
        <v>2730000000</v>
      </c>
      <c r="D17" s="59">
        <f t="shared" si="0"/>
        <v>-620269464</v>
      </c>
      <c r="E17" s="60">
        <f t="shared" si="1"/>
        <v>-22.72</v>
      </c>
    </row>
    <row r="18" spans="1:5" s="28" customFormat="1" ht="14.25" customHeight="1">
      <c r="A18" s="63" t="s">
        <v>59</v>
      </c>
      <c r="B18" s="58">
        <v>1831530889</v>
      </c>
      <c r="C18" s="58">
        <v>4740666000</v>
      </c>
      <c r="D18" s="59">
        <f t="shared" si="0"/>
        <v>-2909135111</v>
      </c>
      <c r="E18" s="60">
        <f t="shared" si="1"/>
        <v>-61.37</v>
      </c>
    </row>
    <row r="19" spans="1:5" s="28" customFormat="1" ht="14.25" customHeight="1">
      <c r="A19" s="61" t="s">
        <v>60</v>
      </c>
      <c r="B19" s="58">
        <v>1056001406</v>
      </c>
      <c r="C19" s="64">
        <v>1397000000</v>
      </c>
      <c r="D19" s="59">
        <f t="shared" si="0"/>
        <v>-340998594</v>
      </c>
      <c r="E19" s="60">
        <f t="shared" si="1"/>
        <v>-24.41</v>
      </c>
    </row>
    <row r="20" spans="1:5" s="28" customFormat="1" ht="14.25" customHeight="1">
      <c r="A20" s="65" t="s">
        <v>61</v>
      </c>
      <c r="B20" s="58">
        <v>77013080</v>
      </c>
      <c r="C20" s="64">
        <v>160000000</v>
      </c>
      <c r="D20" s="59">
        <f t="shared" si="0"/>
        <v>-82986920</v>
      </c>
      <c r="E20" s="60">
        <f t="shared" si="1"/>
        <v>-51.87</v>
      </c>
    </row>
    <row r="21" spans="1:5" s="28" customFormat="1" ht="14.25" customHeight="1">
      <c r="A21" s="61" t="s">
        <v>62</v>
      </c>
      <c r="B21" s="58">
        <v>930474000</v>
      </c>
      <c r="C21" s="64">
        <v>950216000</v>
      </c>
      <c r="D21" s="59">
        <f t="shared" si="0"/>
        <v>-19742000</v>
      </c>
      <c r="E21" s="60">
        <f t="shared" si="1"/>
        <v>-2.08</v>
      </c>
    </row>
    <row r="22" spans="1:5" s="28" customFormat="1" ht="30" customHeight="1">
      <c r="A22" s="61" t="s">
        <v>63</v>
      </c>
      <c r="B22" s="58">
        <v>1114309000</v>
      </c>
      <c r="C22" s="64">
        <v>1114309000</v>
      </c>
      <c r="D22" s="59">
        <f t="shared" si="0"/>
        <v>0</v>
      </c>
      <c r="E22" s="60">
        <f t="shared" si="1"/>
        <v>0</v>
      </c>
    </row>
    <row r="23" spans="1:5" s="28" customFormat="1" ht="14.25" customHeight="1">
      <c r="A23" s="65" t="s">
        <v>64</v>
      </c>
      <c r="B23" s="58">
        <v>110000000</v>
      </c>
      <c r="C23" s="64">
        <v>107000000</v>
      </c>
      <c r="D23" s="59">
        <f t="shared" si="0"/>
        <v>3000000</v>
      </c>
      <c r="E23" s="60">
        <f t="shared" si="1"/>
        <v>2.8</v>
      </c>
    </row>
    <row r="24" spans="1:5" s="28" customFormat="1" ht="14.25" customHeight="1">
      <c r="A24" s="63" t="s">
        <v>65</v>
      </c>
      <c r="B24" s="58">
        <v>88578123</v>
      </c>
      <c r="C24" s="64">
        <v>93294000</v>
      </c>
      <c r="D24" s="59">
        <f t="shared" si="0"/>
        <v>-4715877</v>
      </c>
      <c r="E24" s="60">
        <f t="shared" si="1"/>
        <v>-5.05</v>
      </c>
    </row>
    <row r="25" spans="1:5" s="28" customFormat="1" ht="14.25" customHeight="1">
      <c r="A25" s="63" t="s">
        <v>66</v>
      </c>
      <c r="B25" s="58">
        <v>50000000</v>
      </c>
      <c r="C25" s="64">
        <v>50000000</v>
      </c>
      <c r="D25" s="59">
        <f t="shared" si="0"/>
        <v>0</v>
      </c>
      <c r="E25" s="60">
        <f t="shared" si="1"/>
        <v>0</v>
      </c>
    </row>
    <row r="26" spans="1:5" s="28" customFormat="1" ht="14.25" customHeight="1">
      <c r="A26" s="63" t="s">
        <v>67</v>
      </c>
      <c r="B26" s="58">
        <v>36942000</v>
      </c>
      <c r="C26" s="64">
        <v>90000000</v>
      </c>
      <c r="D26" s="59">
        <f t="shared" si="0"/>
        <v>-53058000</v>
      </c>
      <c r="E26" s="60">
        <f t="shared" si="1"/>
        <v>-58.95</v>
      </c>
    </row>
    <row r="27" spans="1:5" s="28" customFormat="1" ht="14.25" customHeight="1">
      <c r="A27" s="66" t="s">
        <v>68</v>
      </c>
      <c r="B27" s="58">
        <v>154054800</v>
      </c>
      <c r="C27" s="64">
        <v>283475000</v>
      </c>
      <c r="D27" s="59">
        <f t="shared" si="0"/>
        <v>-129420200</v>
      </c>
      <c r="E27" s="60">
        <f t="shared" si="1"/>
        <v>-45.65</v>
      </c>
    </row>
    <row r="28" spans="1:5" s="28" customFormat="1" ht="30" customHeight="1">
      <c r="A28" s="66" t="s">
        <v>69</v>
      </c>
      <c r="B28" s="58">
        <v>66958938</v>
      </c>
      <c r="C28" s="64">
        <v>98822000</v>
      </c>
      <c r="D28" s="59">
        <f t="shared" si="0"/>
        <v>-31863062</v>
      </c>
      <c r="E28" s="60">
        <f t="shared" si="1"/>
        <v>-32.24</v>
      </c>
    </row>
    <row r="29" spans="1:5" s="28" customFormat="1" ht="14.25" customHeight="1">
      <c r="A29" s="61" t="s">
        <v>70</v>
      </c>
      <c r="B29" s="64">
        <v>22467487</v>
      </c>
      <c r="C29" s="64">
        <v>53024000</v>
      </c>
      <c r="D29" s="59">
        <f t="shared" si="0"/>
        <v>-30556513</v>
      </c>
      <c r="E29" s="60">
        <f t="shared" si="1"/>
        <v>-57.63</v>
      </c>
    </row>
    <row r="30" spans="1:5" s="28" customFormat="1" ht="14.25" customHeight="1">
      <c r="A30" s="66" t="s">
        <v>71</v>
      </c>
      <c r="B30" s="64">
        <v>511878154</v>
      </c>
      <c r="C30" s="64">
        <v>679476000</v>
      </c>
      <c r="D30" s="59">
        <f t="shared" si="0"/>
        <v>-167597846</v>
      </c>
      <c r="E30" s="60">
        <f t="shared" si="1"/>
        <v>-24.67</v>
      </c>
    </row>
    <row r="31" spans="1:5" s="28" customFormat="1" ht="14.25" customHeight="1">
      <c r="A31" s="67" t="s">
        <v>72</v>
      </c>
      <c r="B31" s="64">
        <v>1000000</v>
      </c>
      <c r="C31" s="64">
        <v>1775000</v>
      </c>
      <c r="D31" s="59">
        <f t="shared" si="0"/>
        <v>-775000</v>
      </c>
      <c r="E31" s="60">
        <f t="shared" si="1"/>
        <v>-43.66</v>
      </c>
    </row>
    <row r="32" spans="1:5" s="28" customFormat="1" ht="14.25" customHeight="1">
      <c r="A32" s="67" t="s">
        <v>73</v>
      </c>
      <c r="B32" s="68">
        <v>859467613</v>
      </c>
      <c r="C32" s="68">
        <v>1218805000</v>
      </c>
      <c r="D32" s="59">
        <f t="shared" si="0"/>
        <v>-359337387</v>
      </c>
      <c r="E32" s="60">
        <f t="shared" si="1"/>
        <v>-29.48</v>
      </c>
    </row>
    <row r="33" spans="1:5" s="28" customFormat="1" ht="14.25" customHeight="1">
      <c r="A33" s="66" t="s">
        <v>74</v>
      </c>
      <c r="B33" s="68">
        <v>4260423</v>
      </c>
      <c r="C33" s="68">
        <v>4994000</v>
      </c>
      <c r="D33" s="59">
        <f t="shared" si="0"/>
        <v>-733577</v>
      </c>
      <c r="E33" s="60">
        <f t="shared" si="1"/>
        <v>-14.69</v>
      </c>
    </row>
    <row r="34" spans="1:5" s="28" customFormat="1" ht="30.75" customHeight="1">
      <c r="A34" s="66" t="s">
        <v>37</v>
      </c>
      <c r="B34" s="24">
        <v>0</v>
      </c>
      <c r="C34" s="64">
        <v>2348000</v>
      </c>
      <c r="D34" s="59">
        <f t="shared" si="0"/>
        <v>-2348000</v>
      </c>
      <c r="E34" s="60">
        <f t="shared" si="1"/>
        <v>-100</v>
      </c>
    </row>
    <row r="35" spans="1:5" s="28" customFormat="1" ht="14.25" customHeight="1">
      <c r="A35" s="61" t="s">
        <v>75</v>
      </c>
      <c r="B35" s="68">
        <v>499147521</v>
      </c>
      <c r="C35" s="68">
        <v>935468000</v>
      </c>
      <c r="D35" s="59">
        <f t="shared" si="0"/>
        <v>-436320479</v>
      </c>
      <c r="E35" s="60">
        <f t="shared" si="1"/>
        <v>-46.64</v>
      </c>
    </row>
    <row r="36" spans="1:5" s="28" customFormat="1" ht="14.25" customHeight="1">
      <c r="A36" s="61" t="s">
        <v>76</v>
      </c>
      <c r="B36" s="24">
        <v>0</v>
      </c>
      <c r="C36" s="64">
        <v>400000000</v>
      </c>
      <c r="D36" s="59">
        <f t="shared" si="0"/>
        <v>-400000000</v>
      </c>
      <c r="E36" s="60">
        <f t="shared" si="1"/>
        <v>-100</v>
      </c>
    </row>
    <row r="37" spans="1:5" s="28" customFormat="1" ht="14.25" customHeight="1">
      <c r="A37" s="63" t="s">
        <v>77</v>
      </c>
      <c r="B37" s="64">
        <v>2455501244</v>
      </c>
      <c r="C37" s="64">
        <v>2152740000</v>
      </c>
      <c r="D37" s="59">
        <f t="shared" si="0"/>
        <v>302761244</v>
      </c>
      <c r="E37" s="60">
        <f t="shared" si="1"/>
        <v>14.06</v>
      </c>
    </row>
    <row r="38" spans="1:5" s="28" customFormat="1" ht="14.25" customHeight="1">
      <c r="A38" s="66" t="s">
        <v>78</v>
      </c>
      <c r="B38" s="64">
        <v>42620350</v>
      </c>
      <c r="C38" s="64">
        <v>35144000</v>
      </c>
      <c r="D38" s="59">
        <f t="shared" si="0"/>
        <v>7476350</v>
      </c>
      <c r="E38" s="60">
        <f t="shared" si="1"/>
        <v>21.27</v>
      </c>
    </row>
    <row r="39" spans="1:5" s="28" customFormat="1" ht="8.25" customHeight="1">
      <c r="A39" s="66"/>
      <c r="B39" s="24"/>
      <c r="C39" s="24"/>
      <c r="D39" s="59">
        <f t="shared" si="0"/>
        <v>0</v>
      </c>
      <c r="E39" s="60">
        <f t="shared" si="1"/>
        <v>0</v>
      </c>
    </row>
    <row r="40" spans="1:5" s="28" customFormat="1" ht="5.25" customHeight="1">
      <c r="A40" s="66"/>
      <c r="B40" s="24"/>
      <c r="C40" s="24"/>
      <c r="D40" s="59">
        <f t="shared" si="0"/>
        <v>0</v>
      </c>
      <c r="E40" s="60">
        <f t="shared" si="1"/>
        <v>0</v>
      </c>
    </row>
    <row r="41" spans="1:5" s="28" customFormat="1" ht="5.25" customHeight="1">
      <c r="A41" s="66"/>
      <c r="B41" s="24"/>
      <c r="C41" s="24"/>
      <c r="D41" s="59">
        <f t="shared" si="0"/>
        <v>0</v>
      </c>
      <c r="E41" s="60">
        <f t="shared" si="1"/>
        <v>0</v>
      </c>
    </row>
    <row r="42" spans="1:5" s="28" customFormat="1" ht="5.25" customHeight="1">
      <c r="A42" s="66"/>
      <c r="B42" s="24"/>
      <c r="C42" s="24"/>
      <c r="D42" s="59">
        <f t="shared" si="0"/>
        <v>0</v>
      </c>
      <c r="E42" s="60">
        <f t="shared" si="1"/>
        <v>0</v>
      </c>
    </row>
    <row r="43" spans="1:5" s="28" customFormat="1" ht="5.25" customHeight="1">
      <c r="A43" s="66"/>
      <c r="B43" s="24"/>
      <c r="C43" s="24"/>
      <c r="D43" s="59">
        <f t="shared" si="0"/>
        <v>0</v>
      </c>
      <c r="E43" s="60">
        <f t="shared" si="1"/>
        <v>0</v>
      </c>
    </row>
    <row r="44" spans="1:5" s="28" customFormat="1" ht="5.25" customHeight="1">
      <c r="A44" s="66"/>
      <c r="B44" s="24"/>
      <c r="C44" s="24"/>
      <c r="D44" s="59">
        <f t="shared" si="0"/>
        <v>0</v>
      </c>
      <c r="E44" s="60">
        <f t="shared" si="1"/>
        <v>0</v>
      </c>
    </row>
    <row r="45" spans="1:5" s="28" customFormat="1" ht="5.25" customHeight="1">
      <c r="A45" s="66"/>
      <c r="B45" s="24"/>
      <c r="C45" s="24"/>
      <c r="D45" s="59">
        <f t="shared" si="0"/>
        <v>0</v>
      </c>
      <c r="E45" s="60">
        <f t="shared" si="1"/>
        <v>0</v>
      </c>
    </row>
    <row r="46" spans="1:5" s="28" customFormat="1" ht="5.25" customHeight="1">
      <c r="A46" s="66"/>
      <c r="B46" s="24"/>
      <c r="C46" s="24"/>
      <c r="D46" s="59">
        <f t="shared" si="0"/>
        <v>0</v>
      </c>
      <c r="E46" s="60">
        <f t="shared" si="1"/>
        <v>0</v>
      </c>
    </row>
    <row r="47" spans="1:5" s="18" customFormat="1" ht="15.75" customHeight="1">
      <c r="A47" s="37" t="s">
        <v>79</v>
      </c>
      <c r="B47" s="14">
        <f>B7-B15</f>
        <v>-921122926.87</v>
      </c>
      <c r="C47" s="14">
        <f>C7-C15</f>
        <v>-3777148000</v>
      </c>
      <c r="D47" s="55">
        <f t="shared" si="0"/>
        <v>2856025073.13</v>
      </c>
      <c r="E47" s="56">
        <f t="shared" si="1"/>
        <v>-75.61</v>
      </c>
    </row>
    <row r="48" spans="1:5" s="18" customFormat="1" ht="15.75" customHeight="1">
      <c r="A48" s="37" t="s">
        <v>80</v>
      </c>
      <c r="B48" s="69">
        <v>45477008701.32</v>
      </c>
      <c r="C48" s="69">
        <v>39711059000</v>
      </c>
      <c r="D48" s="55"/>
      <c r="E48" s="56"/>
    </row>
    <row r="49" spans="1:5" s="18" customFormat="1" ht="15.75" customHeight="1" thickBot="1">
      <c r="A49" s="70" t="s">
        <v>81</v>
      </c>
      <c r="B49" s="39">
        <f>B47+B48</f>
        <v>44555885774.45</v>
      </c>
      <c r="C49" s="39">
        <f>C47+C48</f>
        <v>35933911000</v>
      </c>
      <c r="D49" s="71"/>
      <c r="E49" s="72"/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F36"/>
  <sheetViews>
    <sheetView workbookViewId="0" topLeftCell="A1">
      <pane xSplit="1" ySplit="5" topLeftCell="B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2" sqref="A2:F2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47744331031.45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3188445257</v>
      </c>
      <c r="F6" s="17">
        <f aca="true" t="shared" si="1" ref="F6:F16">ROUND(IF(E$35&gt;0,(E6/E$35)*100,0),2)</f>
        <v>6.68</v>
      </c>
    </row>
    <row r="7" spans="1:6" s="18" customFormat="1" ht="24.75" customHeight="1">
      <c r="A7" s="19" t="s">
        <v>9</v>
      </c>
      <c r="B7" s="14">
        <f>SUM(B8:B13)</f>
        <v>44850110643.43</v>
      </c>
      <c r="C7" s="20">
        <f t="shared" si="0"/>
        <v>93.94</v>
      </c>
      <c r="D7" s="21" t="s">
        <v>10</v>
      </c>
      <c r="E7" s="14">
        <f>SUM(E8:E10)</f>
        <v>3006072532</v>
      </c>
      <c r="F7" s="22">
        <f t="shared" si="1"/>
        <v>6.3</v>
      </c>
    </row>
    <row r="8" spans="1:6" s="28" customFormat="1" ht="24.75" customHeight="1">
      <c r="A8" s="23" t="s">
        <v>11</v>
      </c>
      <c r="B8" s="24">
        <v>13151270732.5</v>
      </c>
      <c r="C8" s="25">
        <f t="shared" si="0"/>
        <v>27.55</v>
      </c>
      <c r="D8" s="26" t="s">
        <v>12</v>
      </c>
      <c r="E8" s="24"/>
      <c r="F8" s="27">
        <f t="shared" si="1"/>
        <v>0</v>
      </c>
    </row>
    <row r="9" spans="1:6" s="28" customFormat="1" ht="24.75" customHeight="1">
      <c r="A9" s="23" t="s">
        <v>13</v>
      </c>
      <c r="B9" s="24">
        <v>1238065.93</v>
      </c>
      <c r="C9" s="25">
        <f t="shared" si="0"/>
        <v>0</v>
      </c>
      <c r="D9" s="26" t="s">
        <v>14</v>
      </c>
      <c r="E9" s="24">
        <v>2834999386</v>
      </c>
      <c r="F9" s="27">
        <f t="shared" si="1"/>
        <v>5.94</v>
      </c>
    </row>
    <row r="10" spans="1:6" s="28" customFormat="1" ht="24.75" customHeight="1">
      <c r="A10" s="23" t="s">
        <v>15</v>
      </c>
      <c r="B10" s="24">
        <v>24107524206</v>
      </c>
      <c r="C10" s="25">
        <f t="shared" si="0"/>
        <v>50.49</v>
      </c>
      <c r="D10" s="26" t="s">
        <v>16</v>
      </c>
      <c r="E10" s="24">
        <v>171073146</v>
      </c>
      <c r="F10" s="27">
        <f t="shared" si="1"/>
        <v>0.36</v>
      </c>
    </row>
    <row r="11" spans="1:6" s="28" customFormat="1" ht="24.75" customHeight="1">
      <c r="A11" s="23" t="s">
        <v>17</v>
      </c>
      <c r="B11" s="24">
        <v>6744903830</v>
      </c>
      <c r="C11" s="25">
        <f t="shared" si="0"/>
        <v>14.13</v>
      </c>
      <c r="D11" s="21" t="s">
        <v>18</v>
      </c>
      <c r="E11" s="14">
        <f>SUM(E12)</f>
        <v>182372725</v>
      </c>
      <c r="F11" s="22">
        <f t="shared" si="1"/>
        <v>0.38</v>
      </c>
    </row>
    <row r="12" spans="1:6" s="28" customFormat="1" ht="24.75" customHeight="1">
      <c r="A12" s="23" t="s">
        <v>19</v>
      </c>
      <c r="B12" s="24">
        <v>843649434</v>
      </c>
      <c r="C12" s="25">
        <f t="shared" si="0"/>
        <v>1.77</v>
      </c>
      <c r="D12" s="26" t="s">
        <v>20</v>
      </c>
      <c r="E12" s="24">
        <v>182372725</v>
      </c>
      <c r="F12" s="27">
        <f t="shared" si="1"/>
        <v>0.38</v>
      </c>
    </row>
    <row r="13" spans="1:6" s="28" customFormat="1" ht="24.75" customHeight="1">
      <c r="A13" s="23" t="s">
        <v>21</v>
      </c>
      <c r="B13" s="24">
        <v>1524375</v>
      </c>
      <c r="C13" s="25">
        <f t="shared" si="0"/>
        <v>0</v>
      </c>
      <c r="D13" s="29" t="s">
        <v>22</v>
      </c>
      <c r="E13" s="14">
        <f>SUM(E14)</f>
        <v>44555885774.45</v>
      </c>
      <c r="F13" s="22">
        <f t="shared" si="1"/>
        <v>93.32</v>
      </c>
    </row>
    <row r="14" spans="1:6" s="28" customFormat="1" ht="30.75" customHeight="1">
      <c r="A14" s="30" t="s">
        <v>23</v>
      </c>
      <c r="B14" s="14">
        <f>SUM(B15:B19)</f>
        <v>2675811803</v>
      </c>
      <c r="C14" s="20">
        <f t="shared" si="0"/>
        <v>5.6</v>
      </c>
      <c r="D14" s="21" t="s">
        <v>24</v>
      </c>
      <c r="E14" s="14">
        <f>SUM(E15)</f>
        <v>44555885774.45</v>
      </c>
      <c r="F14" s="22">
        <f t="shared" si="1"/>
        <v>93.32</v>
      </c>
    </row>
    <row r="15" spans="1:6" s="28" customFormat="1" ht="24.75" customHeight="1">
      <c r="A15" s="23" t="s">
        <v>25</v>
      </c>
      <c r="B15" s="24"/>
      <c r="C15" s="25">
        <f t="shared" si="0"/>
        <v>0</v>
      </c>
      <c r="D15" s="26" t="s">
        <v>26</v>
      </c>
      <c r="E15" s="24">
        <v>44555885774.45</v>
      </c>
      <c r="F15" s="27">
        <f t="shared" si="1"/>
        <v>93.32</v>
      </c>
    </row>
    <row r="16" spans="1:6" s="28" customFormat="1" ht="24.75" customHeight="1">
      <c r="A16" s="23" t="s">
        <v>27</v>
      </c>
      <c r="B16" s="24">
        <v>393876059</v>
      </c>
      <c r="C16" s="25">
        <f t="shared" si="0"/>
        <v>0.82</v>
      </c>
      <c r="D16" s="26"/>
      <c r="E16" s="31"/>
      <c r="F16" s="27">
        <f t="shared" si="1"/>
        <v>0</v>
      </c>
    </row>
    <row r="17" spans="1:6" s="28" customFormat="1" ht="24.75" customHeight="1">
      <c r="A17" s="23" t="s">
        <v>28</v>
      </c>
      <c r="B17" s="24">
        <v>2235310477</v>
      </c>
      <c r="C17" s="25">
        <f t="shared" si="0"/>
        <v>4.68</v>
      </c>
      <c r="D17" s="32"/>
      <c r="E17" s="31"/>
      <c r="F17" s="22"/>
    </row>
    <row r="18" spans="1:6" s="28" customFormat="1" ht="24.75" customHeight="1">
      <c r="A18" s="23" t="s">
        <v>29</v>
      </c>
      <c r="B18" s="24">
        <v>46625267</v>
      </c>
      <c r="C18" s="25">
        <f t="shared" si="0"/>
        <v>0.1</v>
      </c>
      <c r="D18" s="32"/>
      <c r="E18" s="31"/>
      <c r="F18" s="22"/>
    </row>
    <row r="19" spans="1:6" s="28" customFormat="1" ht="24.75" customHeight="1">
      <c r="A19" s="23" t="s">
        <v>30</v>
      </c>
      <c r="B19" s="24"/>
      <c r="C19" s="25">
        <f t="shared" si="0"/>
        <v>0</v>
      </c>
      <c r="D19" s="32"/>
      <c r="E19" s="31"/>
      <c r="F19" s="22"/>
    </row>
    <row r="20" spans="1:6" s="28" customFormat="1" ht="24.75" customHeight="1">
      <c r="A20" s="33" t="s">
        <v>31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32</v>
      </c>
      <c r="B21" s="14">
        <f>SUM(B22:B23)</f>
        <v>218408585.02</v>
      </c>
      <c r="C21" s="20">
        <f>ROUND(IF(B$6&gt;0,(B21/B$6)*100,0),2)</f>
        <v>0.46</v>
      </c>
      <c r="D21" s="32"/>
      <c r="E21" s="31"/>
      <c r="F21" s="22"/>
    </row>
    <row r="22" spans="1:6" s="28" customFormat="1" ht="24.75" customHeight="1">
      <c r="A22" s="23" t="s">
        <v>33</v>
      </c>
      <c r="B22" s="24">
        <v>218408585.02</v>
      </c>
      <c r="C22" s="25">
        <f>ROUND(IF(B$6&gt;0,(B22/B$6)*100,0),2)</f>
        <v>0.46</v>
      </c>
      <c r="D22" s="34"/>
      <c r="E22" s="14"/>
      <c r="F22" s="22"/>
    </row>
    <row r="23" spans="1:6" s="28" customFormat="1" ht="24.75" customHeight="1">
      <c r="A23" s="23" t="s">
        <v>34</v>
      </c>
      <c r="B23" s="24"/>
      <c r="C23" s="25">
        <f>ROUND(IF(B$6&gt;0,(B23/B$6)*100,0),2)</f>
        <v>0</v>
      </c>
      <c r="D23" s="34"/>
      <c r="E23" s="14"/>
      <c r="F23" s="22"/>
    </row>
    <row r="24" spans="1:6" s="28" customFormat="1" ht="12" customHeight="1">
      <c r="A24" s="35"/>
      <c r="B24" s="31"/>
      <c r="C24" s="20"/>
      <c r="D24" s="32"/>
      <c r="E24" s="31"/>
      <c r="F24" s="22"/>
    </row>
    <row r="25" spans="1:6" s="28" customFormat="1" ht="12" customHeight="1">
      <c r="A25" s="36"/>
      <c r="B25" s="31"/>
      <c r="C25" s="20"/>
      <c r="D25" s="34"/>
      <c r="E25" s="14"/>
      <c r="F25" s="22"/>
    </row>
    <row r="26" spans="1:6" s="28" customFormat="1" ht="12" customHeight="1">
      <c r="A26" s="36"/>
      <c r="B26" s="31"/>
      <c r="C26" s="20"/>
      <c r="D26" s="34"/>
      <c r="E26" s="14"/>
      <c r="F26" s="22"/>
    </row>
    <row r="27" spans="1:6" s="28" customFormat="1" ht="12" customHeight="1">
      <c r="A27" s="36"/>
      <c r="B27" s="31"/>
      <c r="C27" s="20"/>
      <c r="D27" s="34"/>
      <c r="E27" s="14"/>
      <c r="F27" s="22"/>
    </row>
    <row r="28" spans="1:6" s="28" customFormat="1" ht="12" customHeight="1">
      <c r="A28" s="36"/>
      <c r="B28" s="31"/>
      <c r="C28" s="20"/>
      <c r="D28" s="32"/>
      <c r="E28" s="31"/>
      <c r="F28" s="22"/>
    </row>
    <row r="29" spans="1:6" s="28" customFormat="1" ht="12" customHeight="1">
      <c r="A29" s="36"/>
      <c r="B29" s="31"/>
      <c r="C29" s="20"/>
      <c r="D29" s="32"/>
      <c r="E29" s="31"/>
      <c r="F29" s="22"/>
    </row>
    <row r="30" spans="1:6" s="28" customFormat="1" ht="12" customHeight="1">
      <c r="A30" s="36"/>
      <c r="B30" s="31"/>
      <c r="C30" s="20"/>
      <c r="D30" s="32"/>
      <c r="E30" s="31"/>
      <c r="F30" s="22"/>
    </row>
    <row r="31" spans="1:6" s="28" customFormat="1" ht="12" customHeight="1">
      <c r="A31" s="36"/>
      <c r="B31" s="31"/>
      <c r="C31" s="20"/>
      <c r="D31" s="32"/>
      <c r="E31" s="31"/>
      <c r="F31" s="22"/>
    </row>
    <row r="32" spans="1:6" s="28" customFormat="1" ht="12" customHeight="1">
      <c r="A32" s="37"/>
      <c r="B32" s="14"/>
      <c r="C32" s="20"/>
      <c r="D32" s="32"/>
      <c r="E32" s="31"/>
      <c r="F32" s="22"/>
    </row>
    <row r="33" spans="1:6" s="28" customFormat="1" ht="12" customHeight="1">
      <c r="A33" s="36"/>
      <c r="B33" s="31"/>
      <c r="C33" s="20"/>
      <c r="D33" s="32"/>
      <c r="E33" s="31"/>
      <c r="F33" s="22"/>
    </row>
    <row r="34" spans="1:6" s="28" customFormat="1" ht="12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35</v>
      </c>
      <c r="B35" s="39">
        <f>B6</f>
        <v>47744331031.45</v>
      </c>
      <c r="C35" s="39">
        <f>IF(B$6&gt;0,(B35/B$6)*100,0)</f>
        <v>100</v>
      </c>
      <c r="D35" s="40" t="s">
        <v>35</v>
      </c>
      <c r="E35" s="41">
        <f>E6+E13</f>
        <v>47744331031.45</v>
      </c>
      <c r="F35" s="42">
        <f>IF(E$35&gt;0,(E35/E$35)*100,0)</f>
        <v>100</v>
      </c>
    </row>
    <row r="36" spans="1:4" s="28" customFormat="1" ht="19.5" customHeight="1">
      <c r="A36" s="43" t="s">
        <v>36</v>
      </c>
      <c r="B36" s="44"/>
      <c r="C36" s="45"/>
      <c r="D36" s="45"/>
    </row>
    <row r="37" s="28" customFormat="1" ht="14.25"/>
    <row r="38" s="28" customFormat="1" ht="14.25"/>
    <row r="39" s="28" customFormat="1" ht="14.25"/>
    <row r="40" s="28" customFormat="1" ht="14.25"/>
  </sheetData>
  <mergeCells count="4">
    <mergeCell ref="A1:F1"/>
    <mergeCell ref="A2:F2"/>
    <mergeCell ref="A3:E3"/>
    <mergeCell ref="A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2010-09-03T01:22:47Z</dcterms:created>
  <dcterms:modified xsi:type="dcterms:W3CDTF">2010-09-03T01:23:18Z</dcterms:modified>
  <cp:category/>
  <cp:version/>
  <cp:contentType/>
  <cp:contentStatus/>
</cp:coreProperties>
</file>