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餘絀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<sst xmlns="http://schemas.openxmlformats.org/spreadsheetml/2006/main" count="72" uniqueCount="68">
  <si>
    <t>％</t>
  </si>
  <si>
    <t>通訊傳播監督管理基金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</si>
  <si>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</si>
  <si>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</si>
  <si>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</si>
  <si>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</si>
  <si>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</si>
  <si>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</si>
  <si>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</si>
  <si>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</si>
  <si>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</si>
  <si>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</si>
  <si>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</si>
  <si>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</si>
  <si>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</si>
  <si>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</si>
  <si>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</si>
  <si>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</si>
  <si>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</si>
  <si>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</si>
  <si>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</si>
  <si>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</si>
  <si>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</si>
  <si>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</si>
  <si>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</si>
  <si>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</si>
  <si>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</si>
  <si>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</si>
  <si>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</si>
  <si>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</si>
  <si>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理財目的之長期</t>
  </si>
  <si>
    <t>投資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</si>
  <si>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</si>
  <si>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</si>
  <si>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</si>
  <si>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</si>
  <si>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393,182,301</t>
    </r>
    <r>
      <rPr>
        <sz val="10"/>
        <rFont val="新細明體"/>
        <family val="1"/>
      </rPr>
      <t>元。</t>
    </r>
  </si>
  <si>
    <t>通訊傳播監督管理基金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</si>
  <si>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</si>
  <si>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</si>
  <si>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</si>
  <si>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</si>
  <si>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</si>
  <si>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</si>
  <si>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</si>
  <si>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</si>
  <si>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</si>
  <si>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</si>
  <si>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</si>
  <si>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</si>
  <si>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</si>
  <si>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</si>
  <si>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</si>
  <si>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</si>
  <si>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</si>
  <si>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</si>
  <si>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通訊傳播監理政策企劃計畫</t>
  </si>
  <si>
    <t>通訊傳播事業監理計畫</t>
  </si>
  <si>
    <t>通訊傳播資源管理計畫</t>
  </si>
  <si>
    <t>通訊傳播技術業務監理計畫</t>
  </si>
  <si>
    <t>廣播電視事業管理計畫</t>
  </si>
  <si>
    <t>法制業務計畫</t>
  </si>
  <si>
    <t>地區監理計畫</t>
  </si>
  <si>
    <t>一般行政管理計畫</t>
  </si>
  <si>
    <t>一般建築及設備計畫</t>
  </si>
  <si>
    <r>
      <t>本期賸餘（短絀</t>
    </r>
    <r>
      <rPr>
        <b/>
        <sz val="10"/>
        <rFont val="標楷體"/>
        <family val="4"/>
      </rPr>
      <t>－</t>
    </r>
    <r>
      <rPr>
        <b/>
        <sz val="10"/>
        <rFont val="新細明體"/>
        <family val="1"/>
      </rPr>
      <t>）</t>
    </r>
  </si>
  <si>
    <t>期初基金餘額</t>
  </si>
  <si>
    <t>期末基金餘額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</si>
</sst>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General_)"/>
    <numFmt numFmtId="179" formatCode="0.00_)"/>
    <numFmt numFmtId="180" formatCode="0;[Red]0"/>
    <numFmt numFmtId="181" formatCode="_(* #,##0.00_);_(&quot;–&quot;* #,##0.00_);_(* &quot;&quot;_);_(@_)"/>
    <numFmt numFmtId="182" formatCode="_(&quot; +&quot;* #,##0.00_);_(&quot; –&quot;* #,##0.00_);_(* &quot;&quot;_);_(@_)"/>
    <numFmt numFmtId="183" formatCode="_(* #,##0.00_);_(* #,##0.00_);_(* &quot;&quot;_);_(@_)"/>
    <numFmt numFmtId="184" formatCode="0.00_);[Red]\(0.00\)"/>
    <numFmt numFmtId="185" formatCode="_(&quot; +&quot;* #,##0.00_);_(&quot;－&quot;* #,##0.00_);_(* &quot; &quot;_);_(@_)"/>
    <numFmt numFmtId="186" formatCode="_(* #,##0.00_);_(&quot;  &quot;* #,##0.00_);_(* &quot;&quot;_);_(@_)"/>
    <numFmt numFmtId="187" formatCode="_(&quot; +&quot;* #,##0.00_);_(&quot;－&quot;* #,##0.00_);_(* \ _);_(@_)"/>
    <numFmt numFmtId="188" formatCode="#,##0.00_-;[Red]\-#,##0.00_-;_-* &quot;－&quot;_-;_-@_-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79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 indent="1"/>
      <protection/>
    </xf>
    <xf numFmtId="176" fontId="17" fillId="0" borderId="6" xfId="0" applyNumberFormat="1" applyFont="1" applyBorder="1" applyAlignment="1" applyProtection="1">
      <alignment vertical="center"/>
      <protection/>
    </xf>
    <xf numFmtId="176" fontId="17" fillId="0" borderId="7" xfId="0" applyNumberFormat="1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 indent="1"/>
      <protection/>
    </xf>
    <xf numFmtId="176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176" fontId="17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76" fontId="17" fillId="0" borderId="1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center" indent="1"/>
      <protection/>
    </xf>
    <xf numFmtId="176" fontId="20" fillId="0" borderId="6" xfId="0" applyNumberFormat="1" applyFont="1" applyBorder="1" applyAlignment="1" applyProtection="1">
      <alignment vertical="center"/>
      <protection locked="0"/>
    </xf>
    <xf numFmtId="176" fontId="20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distributed" vertical="center" indent="1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9" xfId="0" applyFont="1" applyBorder="1" applyAlignment="1" applyProtection="1">
      <alignment horizontal="left" vertical="center" indent="1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176" fontId="20" fillId="0" borderId="6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top" indent="1"/>
      <protection/>
    </xf>
    <xf numFmtId="0" fontId="18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2"/>
      <protection/>
    </xf>
    <xf numFmtId="0" fontId="19" fillId="0" borderId="6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distributed" vertical="center" indent="1"/>
      <protection/>
    </xf>
    <xf numFmtId="176" fontId="17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distributed" vertical="center" indent="1"/>
      <protection/>
    </xf>
    <xf numFmtId="176" fontId="17" fillId="0" borderId="11" xfId="0" applyNumberFormat="1" applyFont="1" applyBorder="1" applyAlignment="1" applyProtection="1">
      <alignment vertical="center"/>
      <protection/>
    </xf>
    <xf numFmtId="176" fontId="17" fillId="0" borderId="13" xfId="0" applyNumberFormat="1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185" fontId="17" fillId="0" borderId="6" xfId="0" applyNumberFormat="1" applyFont="1" applyBorder="1" applyAlignment="1" applyProtection="1">
      <alignment vertical="center"/>
      <protection/>
    </xf>
    <xf numFmtId="186" fontId="17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1"/>
      <protection/>
    </xf>
    <xf numFmtId="185" fontId="20" fillId="0" borderId="6" xfId="0" applyNumberFormat="1" applyFont="1" applyBorder="1" applyAlignment="1" applyProtection="1">
      <alignment vertical="center"/>
      <protection/>
    </xf>
    <xf numFmtId="186" fontId="20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wrapText="1" indent="1"/>
      <protection locked="0"/>
    </xf>
    <xf numFmtId="176" fontId="17" fillId="0" borderId="6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/>
    </xf>
    <xf numFmtId="185" fontId="17" fillId="0" borderId="11" xfId="0" applyNumberFormat="1" applyFont="1" applyBorder="1" applyAlignment="1" applyProtection="1">
      <alignment vertical="center"/>
      <protection/>
    </xf>
    <xf numFmtId="186" fontId="17" fillId="0" borderId="17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E49"/>
  <sheetViews>
    <sheetView tabSelected="1" view="pageBreakPreview" zoomScaleSheetLayoutView="100" workbookViewId="0" topLeftCell="A1">
      <selection activeCell="A2" sqref="A2:E2"/>
    </sheetView>
  </sheetViews>
  <sheetFormatPr defaultColWidth="9.00390625" defaultRowHeight="16.5"/>
  <cols>
    <col min="1" max="1" width="29.00390625" style="3" customWidth="1"/>
    <col min="2" max="2" width="17.125" style="3" customWidth="1"/>
    <col min="3" max="3" width="16.25390625" style="3" customWidth="1"/>
    <col min="4" max="4" width="15.50390625" style="3" customWidth="1"/>
    <col min="5" max="5" width="7.875" style="3" customWidth="1"/>
    <col min="6" max="16384" width="9.00390625" style="3" customWidth="1"/>
  </cols>
  <sheetData>
    <row r="1" spans="1:5" s="12" customFormat="1" ht="27.75" customHeight="1">
      <c r="A1" s="1" t="s">
        <v>37</v>
      </c>
      <c r="B1" s="2"/>
      <c r="C1" s="2"/>
      <c r="D1" s="2"/>
      <c r="E1" s="2"/>
    </row>
    <row r="2" spans="1:5" s="46" customFormat="1" ht="27.75" customHeight="1">
      <c r="A2" s="4" t="s">
        <v>38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customHeight="1" thickBot="1">
      <c r="A4" s="6"/>
      <c r="B4" s="6" t="s">
        <v>39</v>
      </c>
      <c r="C4" s="6"/>
      <c r="D4" s="6"/>
      <c r="E4" s="7" t="s">
        <v>40</v>
      </c>
    </row>
    <row r="5" spans="1:5" s="12" customFormat="1" ht="16.5">
      <c r="A5" s="47" t="s">
        <v>41</v>
      </c>
      <c r="B5" s="48" t="s">
        <v>42</v>
      </c>
      <c r="C5" s="48" t="s">
        <v>43</v>
      </c>
      <c r="D5" s="48" t="s">
        <v>44</v>
      </c>
      <c r="E5" s="49"/>
    </row>
    <row r="6" spans="1:5" s="12" customFormat="1" ht="16.5">
      <c r="A6" s="50"/>
      <c r="B6" s="51"/>
      <c r="C6" s="51"/>
      <c r="D6" s="52" t="s">
        <v>45</v>
      </c>
      <c r="E6" s="53" t="s">
        <v>46</v>
      </c>
    </row>
    <row r="7" spans="1:5" s="18" customFormat="1" ht="20.25" customHeight="1">
      <c r="A7" s="54" t="s">
        <v>47</v>
      </c>
      <c r="B7" s="14">
        <f>SUM(B8:B14)</f>
        <v>399492232</v>
      </c>
      <c r="C7" s="14">
        <f>SUM(C8:C14)</f>
        <v>473674000</v>
      </c>
      <c r="D7" s="55">
        <f aca="true" t="shared" si="0" ref="D7:D47">B7-C7</f>
        <v>-74181768</v>
      </c>
      <c r="E7" s="56">
        <f aca="true" t="shared" si="1" ref="E7:E47">IF(C7=0,0,(D7/C7)*100)</f>
        <v>-15.66</v>
      </c>
    </row>
    <row r="8" spans="1:5" s="28" customFormat="1" ht="14.25" customHeight="1">
      <c r="A8" s="57" t="s">
        <v>48</v>
      </c>
      <c r="B8" s="24">
        <v>397799807</v>
      </c>
      <c r="C8" s="24">
        <v>472993000</v>
      </c>
      <c r="D8" s="58">
        <f t="shared" si="0"/>
        <v>-75193193</v>
      </c>
      <c r="E8" s="59">
        <f t="shared" si="1"/>
        <v>-15.9</v>
      </c>
    </row>
    <row r="9" spans="1:5" s="28" customFormat="1" ht="14.25" customHeight="1">
      <c r="A9" s="57" t="s">
        <v>49</v>
      </c>
      <c r="B9" s="24"/>
      <c r="C9" s="24"/>
      <c r="D9" s="58">
        <f t="shared" si="0"/>
        <v>0</v>
      </c>
      <c r="E9" s="59">
        <f t="shared" si="1"/>
        <v>0</v>
      </c>
    </row>
    <row r="10" spans="1:5" s="28" customFormat="1" ht="14.25" customHeight="1">
      <c r="A10" s="57" t="s">
        <v>50</v>
      </c>
      <c r="B10" s="24"/>
      <c r="C10" s="24"/>
      <c r="D10" s="58">
        <f t="shared" si="0"/>
        <v>0</v>
      </c>
      <c r="E10" s="59">
        <f t="shared" si="1"/>
        <v>0</v>
      </c>
    </row>
    <row r="11" spans="1:5" s="28" customFormat="1" ht="14.25" customHeight="1">
      <c r="A11" s="57" t="s">
        <v>51</v>
      </c>
      <c r="B11" s="24"/>
      <c r="C11" s="24"/>
      <c r="D11" s="58">
        <f t="shared" si="0"/>
        <v>0</v>
      </c>
      <c r="E11" s="59">
        <f t="shared" si="1"/>
        <v>0</v>
      </c>
    </row>
    <row r="12" spans="1:5" s="28" customFormat="1" ht="14.25" customHeight="1">
      <c r="A12" s="57" t="s">
        <v>52</v>
      </c>
      <c r="B12" s="24">
        <v>225014</v>
      </c>
      <c r="C12" s="24">
        <v>141000</v>
      </c>
      <c r="D12" s="58">
        <f t="shared" si="0"/>
        <v>84014</v>
      </c>
      <c r="E12" s="59">
        <f t="shared" si="1"/>
        <v>59.58</v>
      </c>
    </row>
    <row r="13" spans="1:5" s="28" customFormat="1" ht="14.25" customHeight="1">
      <c r="A13" s="57" t="s">
        <v>53</v>
      </c>
      <c r="B13" s="24"/>
      <c r="C13" s="24"/>
      <c r="D13" s="58">
        <f t="shared" si="0"/>
        <v>0</v>
      </c>
      <c r="E13" s="59">
        <f t="shared" si="1"/>
        <v>0</v>
      </c>
    </row>
    <row r="14" spans="1:5" s="28" customFormat="1" ht="14.25" customHeight="1">
      <c r="A14" s="57" t="s">
        <v>54</v>
      </c>
      <c r="B14" s="24">
        <v>1467411</v>
      </c>
      <c r="C14" s="24">
        <v>540000</v>
      </c>
      <c r="D14" s="58">
        <f t="shared" si="0"/>
        <v>927411</v>
      </c>
      <c r="E14" s="59">
        <f t="shared" si="1"/>
        <v>171.74</v>
      </c>
    </row>
    <row r="15" spans="1:5" s="18" customFormat="1" ht="20.25" customHeight="1">
      <c r="A15" s="37" t="s">
        <v>55</v>
      </c>
      <c r="B15" s="14">
        <f>SUM(B16:B46)</f>
        <v>188642734</v>
      </c>
      <c r="C15" s="14">
        <f>SUM(C16:C46)</f>
        <v>208357996</v>
      </c>
      <c r="D15" s="55">
        <f t="shared" si="0"/>
        <v>-19715262</v>
      </c>
      <c r="E15" s="56">
        <f t="shared" si="1"/>
        <v>-9.46</v>
      </c>
    </row>
    <row r="16" spans="1:5" s="28" customFormat="1" ht="14.25" customHeight="1">
      <c r="A16" s="60" t="s">
        <v>56</v>
      </c>
      <c r="B16" s="24">
        <v>99709262</v>
      </c>
      <c r="C16" s="24">
        <v>103002000</v>
      </c>
      <c r="D16" s="58">
        <f t="shared" si="0"/>
        <v>-3292738</v>
      </c>
      <c r="E16" s="59">
        <f t="shared" si="1"/>
        <v>-3.2</v>
      </c>
    </row>
    <row r="17" spans="1:5" s="28" customFormat="1" ht="14.25" customHeight="1">
      <c r="A17" s="60" t="s">
        <v>57</v>
      </c>
      <c r="B17" s="24">
        <v>9557366</v>
      </c>
      <c r="C17" s="24">
        <v>9217995</v>
      </c>
      <c r="D17" s="58">
        <f t="shared" si="0"/>
        <v>339371</v>
      </c>
      <c r="E17" s="59">
        <f t="shared" si="1"/>
        <v>3.68</v>
      </c>
    </row>
    <row r="18" spans="1:5" s="28" customFormat="1" ht="14.25" customHeight="1">
      <c r="A18" s="60" t="s">
        <v>58</v>
      </c>
      <c r="B18" s="24">
        <v>5182895</v>
      </c>
      <c r="C18" s="24">
        <v>8954000</v>
      </c>
      <c r="D18" s="58">
        <f t="shared" si="0"/>
        <v>-3771105</v>
      </c>
      <c r="E18" s="59">
        <f t="shared" si="1"/>
        <v>-42.12</v>
      </c>
    </row>
    <row r="19" spans="1:5" s="28" customFormat="1" ht="14.25" customHeight="1">
      <c r="A19" s="60" t="s">
        <v>59</v>
      </c>
      <c r="B19" s="24">
        <v>21215654</v>
      </c>
      <c r="C19" s="24">
        <v>19553000</v>
      </c>
      <c r="D19" s="58">
        <f t="shared" si="0"/>
        <v>1662654</v>
      </c>
      <c r="E19" s="59">
        <f t="shared" si="1"/>
        <v>8.5</v>
      </c>
    </row>
    <row r="20" spans="1:5" s="28" customFormat="1" ht="14.25" customHeight="1">
      <c r="A20" s="60" t="s">
        <v>60</v>
      </c>
      <c r="B20" s="24">
        <v>2664723</v>
      </c>
      <c r="C20" s="24">
        <v>3087000</v>
      </c>
      <c r="D20" s="58">
        <f t="shared" si="0"/>
        <v>-422277</v>
      </c>
      <c r="E20" s="59">
        <f t="shared" si="1"/>
        <v>-13.68</v>
      </c>
    </row>
    <row r="21" spans="1:5" s="28" customFormat="1" ht="14.25" customHeight="1">
      <c r="A21" s="60" t="s">
        <v>61</v>
      </c>
      <c r="B21" s="24">
        <v>2034066</v>
      </c>
      <c r="C21" s="24">
        <v>3355000</v>
      </c>
      <c r="D21" s="58">
        <f t="shared" si="0"/>
        <v>-1320934</v>
      </c>
      <c r="E21" s="59">
        <f t="shared" si="1"/>
        <v>-39.37</v>
      </c>
    </row>
    <row r="22" spans="1:5" s="28" customFormat="1" ht="14.25" customHeight="1">
      <c r="A22" s="60" t="s">
        <v>62</v>
      </c>
      <c r="B22" s="24">
        <v>21643248</v>
      </c>
      <c r="C22" s="24">
        <v>26866001</v>
      </c>
      <c r="D22" s="58">
        <f t="shared" si="0"/>
        <v>-5222753</v>
      </c>
      <c r="E22" s="59">
        <f t="shared" si="1"/>
        <v>-19.44</v>
      </c>
    </row>
    <row r="23" spans="1:5" s="28" customFormat="1" ht="14.25" customHeight="1">
      <c r="A23" s="60" t="s">
        <v>63</v>
      </c>
      <c r="B23" s="24">
        <v>26620632</v>
      </c>
      <c r="C23" s="24">
        <v>33323000</v>
      </c>
      <c r="D23" s="58">
        <f t="shared" si="0"/>
        <v>-6702368</v>
      </c>
      <c r="E23" s="59">
        <f t="shared" si="1"/>
        <v>-20.11</v>
      </c>
    </row>
    <row r="24" spans="1:5" s="28" customFormat="1" ht="14.25" customHeight="1">
      <c r="A24" s="60" t="s">
        <v>64</v>
      </c>
      <c r="B24" s="24">
        <v>14888</v>
      </c>
      <c r="C24" s="24">
        <v>1000000</v>
      </c>
      <c r="D24" s="58">
        <f t="shared" si="0"/>
        <v>-985112</v>
      </c>
      <c r="E24" s="59">
        <f t="shared" si="1"/>
        <v>-98.51</v>
      </c>
    </row>
    <row r="25" spans="1:5" s="28" customFormat="1" ht="14.25" customHeight="1">
      <c r="A25" s="60"/>
      <c r="B25" s="24"/>
      <c r="C25" s="24"/>
      <c r="D25" s="58">
        <f t="shared" si="0"/>
        <v>0</v>
      </c>
      <c r="E25" s="59">
        <f t="shared" si="1"/>
        <v>0</v>
      </c>
    </row>
    <row r="26" spans="1:5" s="28" customFormat="1" ht="14.25" customHeight="1">
      <c r="A26" s="60"/>
      <c r="B26" s="24"/>
      <c r="C26" s="24"/>
      <c r="D26" s="58">
        <f t="shared" si="0"/>
        <v>0</v>
      </c>
      <c r="E26" s="59">
        <f t="shared" si="1"/>
        <v>0</v>
      </c>
    </row>
    <row r="27" spans="1:5" s="28" customFormat="1" ht="14.25" customHeight="1">
      <c r="A27" s="60"/>
      <c r="B27" s="24"/>
      <c r="C27" s="24"/>
      <c r="D27" s="58">
        <f t="shared" si="0"/>
        <v>0</v>
      </c>
      <c r="E27" s="59">
        <f t="shared" si="1"/>
        <v>0</v>
      </c>
    </row>
    <row r="28" spans="1:5" s="28" customFormat="1" ht="14.25" customHeight="1">
      <c r="A28" s="60"/>
      <c r="B28" s="24"/>
      <c r="C28" s="24"/>
      <c r="D28" s="58">
        <f t="shared" si="0"/>
        <v>0</v>
      </c>
      <c r="E28" s="59">
        <f t="shared" si="1"/>
        <v>0</v>
      </c>
    </row>
    <row r="29" spans="1:5" s="28" customFormat="1" ht="14.25" customHeight="1">
      <c r="A29" s="60"/>
      <c r="B29" s="24"/>
      <c r="C29" s="24"/>
      <c r="D29" s="58">
        <f t="shared" si="0"/>
        <v>0</v>
      </c>
      <c r="E29" s="59">
        <f t="shared" si="1"/>
        <v>0</v>
      </c>
    </row>
    <row r="30" spans="1:5" s="28" customFormat="1" ht="14.25" customHeight="1">
      <c r="A30" s="60"/>
      <c r="B30" s="24"/>
      <c r="C30" s="24"/>
      <c r="D30" s="58">
        <f t="shared" si="0"/>
        <v>0</v>
      </c>
      <c r="E30" s="59">
        <f t="shared" si="1"/>
        <v>0</v>
      </c>
    </row>
    <row r="31" spans="1:5" s="28" customFormat="1" ht="14.25" customHeight="1">
      <c r="A31" s="60"/>
      <c r="B31" s="24"/>
      <c r="C31" s="24"/>
      <c r="D31" s="58">
        <f t="shared" si="0"/>
        <v>0</v>
      </c>
      <c r="E31" s="59">
        <f t="shared" si="1"/>
        <v>0</v>
      </c>
    </row>
    <row r="32" spans="1:5" s="28" customFormat="1" ht="14.25" customHeight="1">
      <c r="A32" s="60"/>
      <c r="B32" s="24"/>
      <c r="C32" s="24"/>
      <c r="D32" s="58">
        <f t="shared" si="0"/>
        <v>0</v>
      </c>
      <c r="E32" s="59">
        <f t="shared" si="1"/>
        <v>0</v>
      </c>
    </row>
    <row r="33" spans="1:5" s="28" customFormat="1" ht="14.25" customHeight="1">
      <c r="A33" s="60"/>
      <c r="B33" s="24"/>
      <c r="C33" s="24"/>
      <c r="D33" s="58">
        <f t="shared" si="0"/>
        <v>0</v>
      </c>
      <c r="E33" s="59">
        <f t="shared" si="1"/>
        <v>0</v>
      </c>
    </row>
    <row r="34" spans="1:5" s="28" customFormat="1" ht="14.25" customHeight="1">
      <c r="A34" s="60"/>
      <c r="B34" s="24"/>
      <c r="C34" s="24"/>
      <c r="D34" s="58">
        <f t="shared" si="0"/>
        <v>0</v>
      </c>
      <c r="E34" s="59">
        <f t="shared" si="1"/>
        <v>0</v>
      </c>
    </row>
    <row r="35" spans="1:5" s="28" customFormat="1" ht="14.25" customHeight="1">
      <c r="A35" s="60"/>
      <c r="B35" s="24"/>
      <c r="C35" s="24"/>
      <c r="D35" s="58">
        <f t="shared" si="0"/>
        <v>0</v>
      </c>
      <c r="E35" s="59">
        <f t="shared" si="1"/>
        <v>0</v>
      </c>
    </row>
    <row r="36" spans="1:5" s="28" customFormat="1" ht="14.25" customHeight="1">
      <c r="A36" s="60"/>
      <c r="B36" s="24"/>
      <c r="C36" s="24"/>
      <c r="D36" s="58">
        <f t="shared" si="0"/>
        <v>0</v>
      </c>
      <c r="E36" s="59">
        <f t="shared" si="1"/>
        <v>0</v>
      </c>
    </row>
    <row r="37" spans="1:5" s="28" customFormat="1" ht="14.25" customHeight="1">
      <c r="A37" s="60"/>
      <c r="B37" s="24"/>
      <c r="C37" s="24"/>
      <c r="D37" s="58">
        <f t="shared" si="0"/>
        <v>0</v>
      </c>
      <c r="E37" s="59">
        <f t="shared" si="1"/>
        <v>0</v>
      </c>
    </row>
    <row r="38" spans="1:5" s="28" customFormat="1" ht="14.25" customHeight="1">
      <c r="A38" s="60"/>
      <c r="B38" s="24"/>
      <c r="C38" s="24"/>
      <c r="D38" s="58">
        <f t="shared" si="0"/>
        <v>0</v>
      </c>
      <c r="E38" s="59">
        <f t="shared" si="1"/>
        <v>0</v>
      </c>
    </row>
    <row r="39" spans="1:5" s="28" customFormat="1" ht="14.25" customHeight="1">
      <c r="A39" s="60"/>
      <c r="B39" s="24"/>
      <c r="C39" s="24"/>
      <c r="D39" s="58">
        <f t="shared" si="0"/>
        <v>0</v>
      </c>
      <c r="E39" s="59">
        <f t="shared" si="1"/>
        <v>0</v>
      </c>
    </row>
    <row r="40" spans="1:5" s="28" customFormat="1" ht="12" customHeight="1">
      <c r="A40" s="60"/>
      <c r="B40" s="24"/>
      <c r="C40" s="24"/>
      <c r="D40" s="58">
        <f t="shared" si="0"/>
        <v>0</v>
      </c>
      <c r="E40" s="59">
        <f t="shared" si="1"/>
        <v>0</v>
      </c>
    </row>
    <row r="41" spans="1:5" s="28" customFormat="1" ht="12" customHeight="1">
      <c r="A41" s="60"/>
      <c r="B41" s="24"/>
      <c r="C41" s="24"/>
      <c r="D41" s="58">
        <f t="shared" si="0"/>
        <v>0</v>
      </c>
      <c r="E41" s="59">
        <f t="shared" si="1"/>
        <v>0</v>
      </c>
    </row>
    <row r="42" spans="1:5" s="28" customFormat="1" ht="12" customHeight="1">
      <c r="A42" s="60"/>
      <c r="B42" s="24"/>
      <c r="C42" s="24"/>
      <c r="D42" s="58">
        <f t="shared" si="0"/>
        <v>0</v>
      </c>
      <c r="E42" s="59">
        <f t="shared" si="1"/>
        <v>0</v>
      </c>
    </row>
    <row r="43" spans="1:5" s="28" customFormat="1" ht="12" customHeight="1">
      <c r="A43" s="60"/>
      <c r="B43" s="24"/>
      <c r="C43" s="24"/>
      <c r="D43" s="58">
        <f t="shared" si="0"/>
        <v>0</v>
      </c>
      <c r="E43" s="59">
        <f t="shared" si="1"/>
        <v>0</v>
      </c>
    </row>
    <row r="44" spans="1:5" s="28" customFormat="1" ht="12" customHeight="1">
      <c r="A44" s="60"/>
      <c r="B44" s="24"/>
      <c r="C44" s="24"/>
      <c r="D44" s="58">
        <f t="shared" si="0"/>
        <v>0</v>
      </c>
      <c r="E44" s="59">
        <f t="shared" si="1"/>
        <v>0</v>
      </c>
    </row>
    <row r="45" spans="1:5" s="28" customFormat="1" ht="12" customHeight="1">
      <c r="A45" s="60"/>
      <c r="B45" s="24"/>
      <c r="C45" s="24"/>
      <c r="D45" s="58">
        <f t="shared" si="0"/>
        <v>0</v>
      </c>
      <c r="E45" s="59">
        <f t="shared" si="1"/>
        <v>0</v>
      </c>
    </row>
    <row r="46" spans="1:5" s="28" customFormat="1" ht="12" customHeight="1">
      <c r="A46" s="60"/>
      <c r="B46" s="24"/>
      <c r="C46" s="24"/>
      <c r="D46" s="58">
        <f t="shared" si="0"/>
        <v>0</v>
      </c>
      <c r="E46" s="59">
        <f t="shared" si="1"/>
        <v>0</v>
      </c>
    </row>
    <row r="47" spans="1:5" s="18" customFormat="1" ht="15.75" customHeight="1">
      <c r="A47" s="37" t="s">
        <v>65</v>
      </c>
      <c r="B47" s="14">
        <f>B7-B15</f>
        <v>210849498</v>
      </c>
      <c r="C47" s="14">
        <f>C7-C15</f>
        <v>265316004</v>
      </c>
      <c r="D47" s="55">
        <f t="shared" si="0"/>
        <v>-54466506</v>
      </c>
      <c r="E47" s="56">
        <f t="shared" si="1"/>
        <v>-20.53</v>
      </c>
    </row>
    <row r="48" spans="1:5" s="18" customFormat="1" ht="15.75" customHeight="1">
      <c r="A48" s="37" t="s">
        <v>66</v>
      </c>
      <c r="B48" s="61">
        <v>206111640</v>
      </c>
      <c r="C48" s="61">
        <v>129778000</v>
      </c>
      <c r="D48" s="55"/>
      <c r="E48" s="56"/>
    </row>
    <row r="49" spans="1:5" s="18" customFormat="1" ht="15.75" customHeight="1" thickBot="1">
      <c r="A49" s="62" t="s">
        <v>67</v>
      </c>
      <c r="B49" s="39">
        <f>B47+B48</f>
        <v>416961138</v>
      </c>
      <c r="C49" s="39">
        <f>C47+C48</f>
        <v>395094004</v>
      </c>
      <c r="D49" s="63"/>
      <c r="E49" s="64"/>
    </row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2"/>
  <dimension ref="A1:F36"/>
  <sheetViews>
    <sheetView workbookViewId="0" topLeftCell="A1">
      <selection activeCell="A2" sqref="A2:F2"/>
    </sheetView>
  </sheetViews>
  <sheetFormatPr defaultColWidth="9.00390625" defaultRowHeight="16.5"/>
  <cols>
    <col min="1" max="1" width="18.375" style="3" customWidth="1"/>
    <col min="2" max="2" width="17.75390625" style="3" customWidth="1"/>
    <col min="3" max="3" width="8.50390625" style="3" customWidth="1"/>
    <col min="4" max="4" width="18.375" style="3" customWidth="1"/>
    <col min="5" max="5" width="17.75390625" style="3" customWidth="1"/>
    <col min="6" max="6" width="8.50390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7.25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SUM(B7,B14,B21)</f>
        <v>490015270</v>
      </c>
      <c r="C6" s="15">
        <f aca="true" t="shared" si="0" ref="C6:C19">ROUND(IF(B$6&gt;0,(B6/B$6)*100,0),2)</f>
        <v>100</v>
      </c>
      <c r="D6" s="16" t="s">
        <v>8</v>
      </c>
      <c r="E6" s="14">
        <f>SUM(E7,E11)</f>
        <v>73054132</v>
      </c>
      <c r="F6" s="17">
        <f aca="true" t="shared" si="1" ref="F6:F16">ROUND(IF(E$35&gt;0,(E6/E$35)*100,0),2)</f>
        <v>14.91</v>
      </c>
    </row>
    <row r="7" spans="1:6" s="18" customFormat="1" ht="24.75" customHeight="1">
      <c r="A7" s="19" t="s">
        <v>9</v>
      </c>
      <c r="B7" s="14">
        <f>SUM(B8:B13)</f>
        <v>488391308</v>
      </c>
      <c r="C7" s="20">
        <f t="shared" si="0"/>
        <v>99.67</v>
      </c>
      <c r="D7" s="21" t="s">
        <v>10</v>
      </c>
      <c r="E7" s="14">
        <f>SUM(E8:E10)</f>
        <v>17326371</v>
      </c>
      <c r="F7" s="22">
        <f t="shared" si="1"/>
        <v>3.54</v>
      </c>
    </row>
    <row r="8" spans="1:6" s="28" customFormat="1" ht="24.75" customHeight="1">
      <c r="A8" s="23" t="s">
        <v>11</v>
      </c>
      <c r="B8" s="24">
        <v>486498088</v>
      </c>
      <c r="C8" s="25">
        <f t="shared" si="0"/>
        <v>99.28</v>
      </c>
      <c r="D8" s="26" t="s">
        <v>12</v>
      </c>
      <c r="E8" s="24"/>
      <c r="F8" s="27">
        <f t="shared" si="1"/>
        <v>0</v>
      </c>
    </row>
    <row r="9" spans="1:6" s="28" customFormat="1" ht="24.75" customHeight="1">
      <c r="A9" s="23" t="s">
        <v>13</v>
      </c>
      <c r="B9" s="24"/>
      <c r="C9" s="25">
        <f t="shared" si="0"/>
        <v>0</v>
      </c>
      <c r="D9" s="26" t="s">
        <v>14</v>
      </c>
      <c r="E9" s="24">
        <v>17326371</v>
      </c>
      <c r="F9" s="27">
        <f t="shared" si="1"/>
        <v>3.54</v>
      </c>
    </row>
    <row r="10" spans="1:6" s="28" customFormat="1" ht="24.75" customHeight="1">
      <c r="A10" s="23" t="s">
        <v>15</v>
      </c>
      <c r="B10" s="24">
        <v>1893220</v>
      </c>
      <c r="C10" s="25">
        <f t="shared" si="0"/>
        <v>0.39</v>
      </c>
      <c r="D10" s="26" t="s">
        <v>16</v>
      </c>
      <c r="E10" s="24"/>
      <c r="F10" s="27">
        <f t="shared" si="1"/>
        <v>0</v>
      </c>
    </row>
    <row r="11" spans="1:6" s="28" customFormat="1" ht="24.75" customHeight="1">
      <c r="A11" s="23" t="s">
        <v>17</v>
      </c>
      <c r="B11" s="24"/>
      <c r="C11" s="25">
        <f t="shared" si="0"/>
        <v>0</v>
      </c>
      <c r="D11" s="21" t="s">
        <v>18</v>
      </c>
      <c r="E11" s="14">
        <f>SUM(E12)</f>
        <v>55727761</v>
      </c>
      <c r="F11" s="22">
        <f t="shared" si="1"/>
        <v>11.37</v>
      </c>
    </row>
    <row r="12" spans="1:6" s="28" customFormat="1" ht="24.75" customHeight="1">
      <c r="A12" s="23" t="s">
        <v>19</v>
      </c>
      <c r="B12" s="24"/>
      <c r="C12" s="25">
        <f t="shared" si="0"/>
        <v>0</v>
      </c>
      <c r="D12" s="26" t="s">
        <v>20</v>
      </c>
      <c r="E12" s="24">
        <v>55727761</v>
      </c>
      <c r="F12" s="27">
        <f t="shared" si="1"/>
        <v>11.37</v>
      </c>
    </row>
    <row r="13" spans="1:6" s="28" customFormat="1" ht="24.75" customHeight="1">
      <c r="A13" s="23" t="s">
        <v>21</v>
      </c>
      <c r="B13" s="24"/>
      <c r="C13" s="25">
        <f t="shared" si="0"/>
        <v>0</v>
      </c>
      <c r="D13" s="29" t="s">
        <v>22</v>
      </c>
      <c r="E13" s="14">
        <f>SUM(E14)</f>
        <v>416961138</v>
      </c>
      <c r="F13" s="22">
        <f t="shared" si="1"/>
        <v>85.09</v>
      </c>
    </row>
    <row r="14" spans="1:6" s="28" customFormat="1" ht="30.75" customHeight="1">
      <c r="A14" s="30" t="s">
        <v>23</v>
      </c>
      <c r="B14" s="14">
        <f>SUM(B15:B19)</f>
        <v>0</v>
      </c>
      <c r="C14" s="20">
        <f t="shared" si="0"/>
        <v>0</v>
      </c>
      <c r="D14" s="21" t="s">
        <v>24</v>
      </c>
      <c r="E14" s="14">
        <f>SUM(E15)</f>
        <v>416961138</v>
      </c>
      <c r="F14" s="22">
        <f t="shared" si="1"/>
        <v>85.09</v>
      </c>
    </row>
    <row r="15" spans="1:6" s="28" customFormat="1" ht="24.75" customHeight="1">
      <c r="A15" s="23" t="s">
        <v>25</v>
      </c>
      <c r="B15" s="24"/>
      <c r="C15" s="25">
        <f t="shared" si="0"/>
        <v>0</v>
      </c>
      <c r="D15" s="26" t="s">
        <v>26</v>
      </c>
      <c r="E15" s="24">
        <v>416961138</v>
      </c>
      <c r="F15" s="27">
        <f t="shared" si="1"/>
        <v>85.09</v>
      </c>
    </row>
    <row r="16" spans="1:6" s="28" customFormat="1" ht="24.75" customHeight="1">
      <c r="A16" s="23" t="s">
        <v>27</v>
      </c>
      <c r="B16" s="24"/>
      <c r="C16" s="25">
        <f t="shared" si="0"/>
        <v>0</v>
      </c>
      <c r="D16" s="26"/>
      <c r="E16" s="31"/>
      <c r="F16" s="27">
        <f t="shared" si="1"/>
        <v>0</v>
      </c>
    </row>
    <row r="17" spans="1:6" s="28" customFormat="1" ht="24.75" customHeight="1">
      <c r="A17" s="23" t="s">
        <v>28</v>
      </c>
      <c r="B17" s="24"/>
      <c r="C17" s="25">
        <f t="shared" si="0"/>
        <v>0</v>
      </c>
      <c r="D17" s="32"/>
      <c r="E17" s="31"/>
      <c r="F17" s="22"/>
    </row>
    <row r="18" spans="1:6" s="28" customFormat="1" ht="24.75" customHeight="1">
      <c r="A18" s="23" t="s">
        <v>29</v>
      </c>
      <c r="B18" s="24"/>
      <c r="C18" s="25">
        <f t="shared" si="0"/>
        <v>0</v>
      </c>
      <c r="D18" s="32"/>
      <c r="E18" s="31"/>
      <c r="F18" s="22"/>
    </row>
    <row r="19" spans="1:6" s="28" customFormat="1" ht="24.75" customHeight="1">
      <c r="A19" s="23" t="s">
        <v>30</v>
      </c>
      <c r="B19" s="24"/>
      <c r="C19" s="25">
        <f t="shared" si="0"/>
        <v>0</v>
      </c>
      <c r="D19" s="32"/>
      <c r="E19" s="31"/>
      <c r="F19" s="22"/>
    </row>
    <row r="20" spans="1:6" s="28" customFormat="1" ht="24.75" customHeight="1">
      <c r="A20" s="33" t="s">
        <v>31</v>
      </c>
      <c r="B20" s="31"/>
      <c r="C20" s="25"/>
      <c r="D20" s="32"/>
      <c r="E20" s="31"/>
      <c r="F20" s="22"/>
    </row>
    <row r="21" spans="1:6" s="28" customFormat="1" ht="24.75" customHeight="1">
      <c r="A21" s="19" t="s">
        <v>32</v>
      </c>
      <c r="B21" s="14">
        <f>SUM(B22:B23)</f>
        <v>1623962</v>
      </c>
      <c r="C21" s="20">
        <f>ROUND(IF(B$6&gt;0,(B21/B$6)*100,0),2)</f>
        <v>0.33</v>
      </c>
      <c r="D21" s="32"/>
      <c r="E21" s="31"/>
      <c r="F21" s="22"/>
    </row>
    <row r="22" spans="1:6" s="28" customFormat="1" ht="24.75" customHeight="1">
      <c r="A22" s="23" t="s">
        <v>33</v>
      </c>
      <c r="B22" s="24">
        <v>1623962</v>
      </c>
      <c r="C22" s="25">
        <f>ROUND(IF(B$6&gt;0,(B22/B$6)*100,0),2)</f>
        <v>0.33</v>
      </c>
      <c r="D22" s="34"/>
      <c r="E22" s="14"/>
      <c r="F22" s="22"/>
    </row>
    <row r="23" spans="1:6" s="28" customFormat="1" ht="24.75" customHeight="1">
      <c r="A23" s="23" t="s">
        <v>34</v>
      </c>
      <c r="B23" s="24"/>
      <c r="C23" s="25">
        <f>ROUND(IF(B$6&gt;0,(B23/B$6)*100,0),2)</f>
        <v>0</v>
      </c>
      <c r="D23" s="34"/>
      <c r="E23" s="14"/>
      <c r="F23" s="22"/>
    </row>
    <row r="24" spans="1:6" s="28" customFormat="1" ht="12" customHeight="1">
      <c r="A24" s="35"/>
      <c r="B24" s="31"/>
      <c r="C24" s="20"/>
      <c r="D24" s="32"/>
      <c r="E24" s="31"/>
      <c r="F24" s="22"/>
    </row>
    <row r="25" spans="1:6" s="28" customFormat="1" ht="12" customHeight="1">
      <c r="A25" s="36"/>
      <c r="B25" s="31"/>
      <c r="C25" s="20"/>
      <c r="D25" s="34"/>
      <c r="E25" s="14"/>
      <c r="F25" s="22"/>
    </row>
    <row r="26" spans="1:6" s="28" customFormat="1" ht="12" customHeight="1">
      <c r="A26" s="36"/>
      <c r="B26" s="31"/>
      <c r="C26" s="20"/>
      <c r="D26" s="34"/>
      <c r="E26" s="14"/>
      <c r="F26" s="22"/>
    </row>
    <row r="27" spans="1:6" s="28" customFormat="1" ht="12" customHeight="1">
      <c r="A27" s="36"/>
      <c r="B27" s="31"/>
      <c r="C27" s="20"/>
      <c r="D27" s="34"/>
      <c r="E27" s="14"/>
      <c r="F27" s="22"/>
    </row>
    <row r="28" spans="1:6" s="28" customFormat="1" ht="12" customHeight="1">
      <c r="A28" s="36"/>
      <c r="B28" s="31"/>
      <c r="C28" s="20"/>
      <c r="D28" s="32"/>
      <c r="E28" s="31"/>
      <c r="F28" s="22"/>
    </row>
    <row r="29" spans="1:6" s="28" customFormat="1" ht="12" customHeight="1">
      <c r="A29" s="36"/>
      <c r="B29" s="31"/>
      <c r="C29" s="20"/>
      <c r="D29" s="32"/>
      <c r="E29" s="31"/>
      <c r="F29" s="22"/>
    </row>
    <row r="30" spans="1:6" s="28" customFormat="1" ht="12" customHeight="1">
      <c r="A30" s="36"/>
      <c r="B30" s="31"/>
      <c r="C30" s="20"/>
      <c r="D30" s="32"/>
      <c r="E30" s="31"/>
      <c r="F30" s="22"/>
    </row>
    <row r="31" spans="1:6" s="28" customFormat="1" ht="12" customHeight="1">
      <c r="A31" s="36"/>
      <c r="B31" s="31"/>
      <c r="C31" s="20"/>
      <c r="D31" s="32"/>
      <c r="E31" s="31"/>
      <c r="F31" s="22"/>
    </row>
    <row r="32" spans="1:6" s="28" customFormat="1" ht="12" customHeight="1">
      <c r="A32" s="37"/>
      <c r="B32" s="14"/>
      <c r="C32" s="20"/>
      <c r="D32" s="32"/>
      <c r="E32" s="31"/>
      <c r="F32" s="22"/>
    </row>
    <row r="33" spans="1:6" s="28" customFormat="1" ht="12" customHeight="1">
      <c r="A33" s="36"/>
      <c r="B33" s="31"/>
      <c r="C33" s="20"/>
      <c r="D33" s="32"/>
      <c r="E33" s="31"/>
      <c r="F33" s="22"/>
    </row>
    <row r="34" spans="1:6" s="28" customFormat="1" ht="12" customHeight="1">
      <c r="A34" s="36"/>
      <c r="B34" s="31"/>
      <c r="C34" s="20"/>
      <c r="D34" s="32"/>
      <c r="E34" s="31"/>
      <c r="F34" s="22"/>
    </row>
    <row r="35" spans="1:6" s="28" customFormat="1" ht="21.75" customHeight="1" thickBot="1">
      <c r="A35" s="38" t="s">
        <v>35</v>
      </c>
      <c r="B35" s="39">
        <f>B6</f>
        <v>490015270</v>
      </c>
      <c r="C35" s="39">
        <f>IF(B$6&gt;0,(B35/B$6)*100,0)</f>
        <v>100</v>
      </c>
      <c r="D35" s="40" t="s">
        <v>35</v>
      </c>
      <c r="E35" s="41">
        <f>E6+E13</f>
        <v>490015270</v>
      </c>
      <c r="F35" s="42">
        <f>IF(E$35&gt;0,(E35/E$35)*100,0)</f>
        <v>100</v>
      </c>
    </row>
    <row r="36" spans="1:4" s="28" customFormat="1" ht="19.5" customHeight="1">
      <c r="A36" s="43" t="s">
        <v>36</v>
      </c>
      <c r="B36" s="44"/>
      <c r="C36" s="45"/>
      <c r="D36" s="45"/>
    </row>
    <row r="37" s="28" customFormat="1" ht="14.25"/>
    <row r="38" s="28" customFormat="1" ht="14.25"/>
    <row r="39" s="28" customFormat="1" ht="14.25"/>
    <row r="40" s="28" customFormat="1" ht="14.25"/>
  </sheetData>
  <mergeCells count="4">
    <mergeCell ref="A1:F1"/>
    <mergeCell ref="A2:F2"/>
    <mergeCell ref="A3:E3"/>
    <mergeCell ref="A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2010-09-03T01:31:36Z</dcterms:created>
  <dcterms:modified xsi:type="dcterms:W3CDTF">2010-09-03T01:32:07Z</dcterms:modified>
  <cp:category/>
  <cp:version/>
  <cp:contentType/>
  <cp:contentStatus/>
</cp:coreProperties>
</file>