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<sst xmlns="http://schemas.openxmlformats.org/spreadsheetml/2006/main" count="124" uniqueCount="117">
  <si>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</si>
  <si>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</si>
  <si>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</si>
  <si>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</si>
  <si>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</si>
  <si>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</si>
  <si>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</si>
  <si>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</si>
  <si>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</si>
  <si>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</si>
  <si>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</si>
  <si>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</si>
  <si>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</si>
  <si>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</si>
  <si>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</si>
  <si>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</si>
  <si>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</si>
  <si>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</si>
  <si>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</si>
  <si>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</si>
  <si>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</si>
  <si>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</si>
  <si>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</si>
  <si>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</si>
  <si>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</si>
  <si>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</si>
  <si>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</si>
  <si>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</si>
  <si>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</si>
  <si>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</si>
  <si>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</si>
  <si>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</si>
  <si>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</si>
  <si>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</si>
  <si>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</si>
  <si>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</si>
  <si>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</si>
  <si>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</si>
  <si>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</si>
  <si>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</si>
  <si>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</si>
  <si>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</si>
  <si>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</si>
  <si>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</si>
  <si>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</si>
  <si>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</si>
  <si>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</si>
  <si>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</si>
  <si>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</si>
  <si>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</si>
  <si>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</si>
  <si>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</si>
  <si>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</si>
  <si>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</si>
  <si>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</si>
  <si>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</si>
  <si>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</si>
  <si>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</si>
  <si>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</si>
  <si>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</si>
  <si>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</si>
  <si>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</si>
  <si>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</si>
  <si>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</si>
  <si>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</si>
  <si>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</si>
  <si>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</si>
  <si>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</si>
  <si>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</si>
  <si>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</si>
  <si>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</si>
  <si>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</si>
  <si>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</si>
  <si>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農業作業基金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</si>
  <si>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</si>
  <si>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2,400,000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</si>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</sst>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  <font>
      <sz val="14"/>
      <name val="華康楷書體W3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11</xdr:row>
      <xdr:rowOff>66675</xdr:rowOff>
    </xdr:from>
    <xdr:ext cx="95250" cy="285750"/>
    <xdr:sp>
      <xdr:nvSpPr>
        <xdr:cNvPr id="1" name="TextBox 1"/>
        <xdr:cNvSpPr txBox="1">
          <a:spLocks noChangeArrowheads="1"/>
        </xdr:cNvSpPr>
      </xdr:nvSpPr>
      <xdr:spPr>
        <a:xfrm>
          <a:off x="1914525" y="26670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2" name="TextBox 2"/>
        <xdr:cNvSpPr txBox="1">
          <a:spLocks noChangeArrowheads="1"/>
        </xdr:cNvSpPr>
      </xdr:nvSpPr>
      <xdr:spPr>
        <a:xfrm>
          <a:off x="1914525" y="24003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3" name="TextBox 3"/>
        <xdr:cNvSpPr txBox="1">
          <a:spLocks noChangeArrowheads="1"/>
        </xdr:cNvSpPr>
      </xdr:nvSpPr>
      <xdr:spPr>
        <a:xfrm>
          <a:off x="1914525" y="3667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4" name="TextBox 4"/>
        <xdr:cNvSpPr txBox="1">
          <a:spLocks noChangeArrowheads="1"/>
        </xdr:cNvSpPr>
      </xdr:nvSpPr>
      <xdr:spPr>
        <a:xfrm>
          <a:off x="1914525" y="23622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5" name="TextBox 5"/>
        <xdr:cNvSpPr txBox="1">
          <a:spLocks noChangeArrowheads="1"/>
        </xdr:cNvSpPr>
      </xdr:nvSpPr>
      <xdr:spPr>
        <a:xfrm>
          <a:off x="1914525" y="22098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6" name="TextBox 6"/>
        <xdr:cNvSpPr txBox="1">
          <a:spLocks noChangeArrowheads="1"/>
        </xdr:cNvSpPr>
      </xdr:nvSpPr>
      <xdr:spPr>
        <a:xfrm>
          <a:off x="1914525" y="35147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7" name="TextBox 7"/>
        <xdr:cNvSpPr txBox="1">
          <a:spLocks noChangeArrowheads="1"/>
        </xdr:cNvSpPr>
      </xdr:nvSpPr>
      <xdr:spPr>
        <a:xfrm>
          <a:off x="1914525" y="34004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8" name="TextBox 8"/>
        <xdr:cNvSpPr txBox="1">
          <a:spLocks noChangeArrowheads="1"/>
        </xdr:cNvSpPr>
      </xdr:nvSpPr>
      <xdr:spPr>
        <a:xfrm>
          <a:off x="1914525" y="28098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9" name="TextBox 9"/>
        <xdr:cNvSpPr txBox="1">
          <a:spLocks noChangeArrowheads="1"/>
        </xdr:cNvSpPr>
      </xdr:nvSpPr>
      <xdr:spPr>
        <a:xfrm>
          <a:off x="1914525" y="26670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10" name="TextBox 10"/>
        <xdr:cNvSpPr txBox="1">
          <a:spLocks noChangeArrowheads="1"/>
        </xdr:cNvSpPr>
      </xdr:nvSpPr>
      <xdr:spPr>
        <a:xfrm>
          <a:off x="1914525" y="24003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11" name="TextBox 11"/>
        <xdr:cNvSpPr txBox="1">
          <a:spLocks noChangeArrowheads="1"/>
        </xdr:cNvSpPr>
      </xdr:nvSpPr>
      <xdr:spPr>
        <a:xfrm>
          <a:off x="1914525" y="3667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12" name="TextBox 12"/>
        <xdr:cNvSpPr txBox="1">
          <a:spLocks noChangeArrowheads="1"/>
        </xdr:cNvSpPr>
      </xdr:nvSpPr>
      <xdr:spPr>
        <a:xfrm>
          <a:off x="1914525" y="23622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13" name="TextBox 13"/>
        <xdr:cNvSpPr txBox="1">
          <a:spLocks noChangeArrowheads="1"/>
        </xdr:cNvSpPr>
      </xdr:nvSpPr>
      <xdr:spPr>
        <a:xfrm>
          <a:off x="1914525" y="22098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14" name="TextBox 14"/>
        <xdr:cNvSpPr txBox="1">
          <a:spLocks noChangeArrowheads="1"/>
        </xdr:cNvSpPr>
      </xdr:nvSpPr>
      <xdr:spPr>
        <a:xfrm>
          <a:off x="1914525" y="35147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15" name="TextBox 15"/>
        <xdr:cNvSpPr txBox="1">
          <a:spLocks noChangeArrowheads="1"/>
        </xdr:cNvSpPr>
      </xdr:nvSpPr>
      <xdr:spPr>
        <a:xfrm>
          <a:off x="1914525" y="34004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16" name="TextBox 16"/>
        <xdr:cNvSpPr txBox="1">
          <a:spLocks noChangeArrowheads="1"/>
        </xdr:cNvSpPr>
      </xdr:nvSpPr>
      <xdr:spPr>
        <a:xfrm>
          <a:off x="1914525" y="28098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17" name="TextBox 17"/>
        <xdr:cNvSpPr txBox="1">
          <a:spLocks noChangeArrowheads="1"/>
        </xdr:cNvSpPr>
      </xdr:nvSpPr>
      <xdr:spPr>
        <a:xfrm>
          <a:off x="1914525" y="26670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18" name="TextBox 18"/>
        <xdr:cNvSpPr txBox="1">
          <a:spLocks noChangeArrowheads="1"/>
        </xdr:cNvSpPr>
      </xdr:nvSpPr>
      <xdr:spPr>
        <a:xfrm>
          <a:off x="1914525" y="24003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19" name="TextBox 19"/>
        <xdr:cNvSpPr txBox="1">
          <a:spLocks noChangeArrowheads="1"/>
        </xdr:cNvSpPr>
      </xdr:nvSpPr>
      <xdr:spPr>
        <a:xfrm>
          <a:off x="1914525" y="3667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20" name="TextBox 20"/>
        <xdr:cNvSpPr txBox="1">
          <a:spLocks noChangeArrowheads="1"/>
        </xdr:cNvSpPr>
      </xdr:nvSpPr>
      <xdr:spPr>
        <a:xfrm>
          <a:off x="1914525" y="23622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21" name="TextBox 21"/>
        <xdr:cNvSpPr txBox="1">
          <a:spLocks noChangeArrowheads="1"/>
        </xdr:cNvSpPr>
      </xdr:nvSpPr>
      <xdr:spPr>
        <a:xfrm>
          <a:off x="1914525" y="22098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22" name="TextBox 22"/>
        <xdr:cNvSpPr txBox="1">
          <a:spLocks noChangeArrowheads="1"/>
        </xdr:cNvSpPr>
      </xdr:nvSpPr>
      <xdr:spPr>
        <a:xfrm>
          <a:off x="1914525" y="35147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23" name="TextBox 23"/>
        <xdr:cNvSpPr txBox="1">
          <a:spLocks noChangeArrowheads="1"/>
        </xdr:cNvSpPr>
      </xdr:nvSpPr>
      <xdr:spPr>
        <a:xfrm>
          <a:off x="1914525" y="34004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24" name="TextBox 24"/>
        <xdr:cNvSpPr txBox="1">
          <a:spLocks noChangeArrowheads="1"/>
        </xdr:cNvSpPr>
      </xdr:nvSpPr>
      <xdr:spPr>
        <a:xfrm>
          <a:off x="1914525" y="28098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25" name="TextBox 25"/>
        <xdr:cNvSpPr txBox="1">
          <a:spLocks noChangeArrowheads="1"/>
        </xdr:cNvSpPr>
      </xdr:nvSpPr>
      <xdr:spPr>
        <a:xfrm>
          <a:off x="1914525" y="26670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26" name="TextBox 26"/>
        <xdr:cNvSpPr txBox="1">
          <a:spLocks noChangeArrowheads="1"/>
        </xdr:cNvSpPr>
      </xdr:nvSpPr>
      <xdr:spPr>
        <a:xfrm>
          <a:off x="1914525" y="24003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27" name="TextBox 27"/>
        <xdr:cNvSpPr txBox="1">
          <a:spLocks noChangeArrowheads="1"/>
        </xdr:cNvSpPr>
      </xdr:nvSpPr>
      <xdr:spPr>
        <a:xfrm>
          <a:off x="1914525" y="3667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28" name="TextBox 28"/>
        <xdr:cNvSpPr txBox="1">
          <a:spLocks noChangeArrowheads="1"/>
        </xdr:cNvSpPr>
      </xdr:nvSpPr>
      <xdr:spPr>
        <a:xfrm>
          <a:off x="1914525" y="23622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29" name="TextBox 29"/>
        <xdr:cNvSpPr txBox="1">
          <a:spLocks noChangeArrowheads="1"/>
        </xdr:cNvSpPr>
      </xdr:nvSpPr>
      <xdr:spPr>
        <a:xfrm>
          <a:off x="1914525" y="22098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30" name="TextBox 30"/>
        <xdr:cNvSpPr txBox="1">
          <a:spLocks noChangeArrowheads="1"/>
        </xdr:cNvSpPr>
      </xdr:nvSpPr>
      <xdr:spPr>
        <a:xfrm>
          <a:off x="1914525" y="35147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31" name="TextBox 31"/>
        <xdr:cNvSpPr txBox="1">
          <a:spLocks noChangeArrowheads="1"/>
        </xdr:cNvSpPr>
      </xdr:nvSpPr>
      <xdr:spPr>
        <a:xfrm>
          <a:off x="1914525" y="34004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32" name="TextBox 32"/>
        <xdr:cNvSpPr txBox="1">
          <a:spLocks noChangeArrowheads="1"/>
        </xdr:cNvSpPr>
      </xdr:nvSpPr>
      <xdr:spPr>
        <a:xfrm>
          <a:off x="1914525" y="28098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33" name="TextBox 33"/>
        <xdr:cNvSpPr txBox="1">
          <a:spLocks noChangeArrowheads="1"/>
        </xdr:cNvSpPr>
      </xdr:nvSpPr>
      <xdr:spPr>
        <a:xfrm>
          <a:off x="1914525" y="26670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34" name="TextBox 34"/>
        <xdr:cNvSpPr txBox="1">
          <a:spLocks noChangeArrowheads="1"/>
        </xdr:cNvSpPr>
      </xdr:nvSpPr>
      <xdr:spPr>
        <a:xfrm>
          <a:off x="1914525" y="24003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35" name="TextBox 35"/>
        <xdr:cNvSpPr txBox="1">
          <a:spLocks noChangeArrowheads="1"/>
        </xdr:cNvSpPr>
      </xdr:nvSpPr>
      <xdr:spPr>
        <a:xfrm>
          <a:off x="1914525" y="3667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36" name="TextBox 36"/>
        <xdr:cNvSpPr txBox="1">
          <a:spLocks noChangeArrowheads="1"/>
        </xdr:cNvSpPr>
      </xdr:nvSpPr>
      <xdr:spPr>
        <a:xfrm>
          <a:off x="1914525" y="23622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37" name="TextBox 37"/>
        <xdr:cNvSpPr txBox="1">
          <a:spLocks noChangeArrowheads="1"/>
        </xdr:cNvSpPr>
      </xdr:nvSpPr>
      <xdr:spPr>
        <a:xfrm>
          <a:off x="1914525" y="22098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38" name="TextBox 38"/>
        <xdr:cNvSpPr txBox="1">
          <a:spLocks noChangeArrowheads="1"/>
        </xdr:cNvSpPr>
      </xdr:nvSpPr>
      <xdr:spPr>
        <a:xfrm>
          <a:off x="1914525" y="35147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39" name="TextBox 39"/>
        <xdr:cNvSpPr txBox="1">
          <a:spLocks noChangeArrowheads="1"/>
        </xdr:cNvSpPr>
      </xdr:nvSpPr>
      <xdr:spPr>
        <a:xfrm>
          <a:off x="1914525" y="34004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40" name="TextBox 40"/>
        <xdr:cNvSpPr txBox="1">
          <a:spLocks noChangeArrowheads="1"/>
        </xdr:cNvSpPr>
      </xdr:nvSpPr>
      <xdr:spPr>
        <a:xfrm>
          <a:off x="1914525" y="28098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41" name="TextBox 41"/>
        <xdr:cNvSpPr txBox="1">
          <a:spLocks noChangeArrowheads="1"/>
        </xdr:cNvSpPr>
      </xdr:nvSpPr>
      <xdr:spPr>
        <a:xfrm>
          <a:off x="1914525" y="26670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42" name="TextBox 42"/>
        <xdr:cNvSpPr txBox="1">
          <a:spLocks noChangeArrowheads="1"/>
        </xdr:cNvSpPr>
      </xdr:nvSpPr>
      <xdr:spPr>
        <a:xfrm>
          <a:off x="1914525" y="24003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43" name="TextBox 43"/>
        <xdr:cNvSpPr txBox="1">
          <a:spLocks noChangeArrowheads="1"/>
        </xdr:cNvSpPr>
      </xdr:nvSpPr>
      <xdr:spPr>
        <a:xfrm>
          <a:off x="1914525" y="3667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44" name="TextBox 44"/>
        <xdr:cNvSpPr txBox="1">
          <a:spLocks noChangeArrowheads="1"/>
        </xdr:cNvSpPr>
      </xdr:nvSpPr>
      <xdr:spPr>
        <a:xfrm>
          <a:off x="1914525" y="23622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45" name="TextBox 45"/>
        <xdr:cNvSpPr txBox="1">
          <a:spLocks noChangeArrowheads="1"/>
        </xdr:cNvSpPr>
      </xdr:nvSpPr>
      <xdr:spPr>
        <a:xfrm>
          <a:off x="1914525" y="22098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46" name="TextBox 46"/>
        <xdr:cNvSpPr txBox="1">
          <a:spLocks noChangeArrowheads="1"/>
        </xdr:cNvSpPr>
      </xdr:nvSpPr>
      <xdr:spPr>
        <a:xfrm>
          <a:off x="1914525" y="35147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47" name="TextBox 47"/>
        <xdr:cNvSpPr txBox="1">
          <a:spLocks noChangeArrowheads="1"/>
        </xdr:cNvSpPr>
      </xdr:nvSpPr>
      <xdr:spPr>
        <a:xfrm>
          <a:off x="1914525" y="34004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48" name="TextBox 48"/>
        <xdr:cNvSpPr txBox="1">
          <a:spLocks noChangeArrowheads="1"/>
        </xdr:cNvSpPr>
      </xdr:nvSpPr>
      <xdr:spPr>
        <a:xfrm>
          <a:off x="1914525" y="28098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E44"/>
  <sheetViews>
    <sheetView tabSelected="1" workbookViewId="0" topLeftCell="A1">
      <pane xSplit="1" ySplit="6" topLeftCell="B7" activePane="bottomRight" state="frozen"/>
      <selection pane="topLeft" activeCell="A35" sqref="A35:IV36"/>
      <selection pane="topRight" activeCell="A35" sqref="A35:IV36"/>
      <selection pane="bottomLeft" activeCell="A35" sqref="A35:IV36"/>
      <selection pane="bottomRight" activeCell="A2" sqref="A2:E2"/>
    </sheetView>
  </sheetViews>
  <sheetFormatPr defaultColWidth="9.00390625" defaultRowHeight="16.5"/>
  <cols>
    <col min="1" max="1" width="22.25390625" style="3" customWidth="1"/>
    <col min="2" max="3" width="19.00390625" style="3" customWidth="1"/>
    <col min="4" max="4" width="16.75390625" style="3" customWidth="1"/>
    <col min="5" max="5" width="9.125" style="3" customWidth="1"/>
    <col min="6" max="16384" width="9.00390625" style="3" customWidth="1"/>
  </cols>
  <sheetData>
    <row r="1" spans="1:5" s="12" customFormat="1" ht="27.75">
      <c r="A1" s="1" t="s">
        <v>73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116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76804535</v>
      </c>
      <c r="C7" s="58">
        <f>SUM(C8:C16)</f>
        <v>72660000</v>
      </c>
      <c r="D7" s="59">
        <f aca="true" t="shared" si="0" ref="D7:D39">B7-C7</f>
        <v>4144535</v>
      </c>
      <c r="E7" s="60">
        <f aca="true" t="shared" si="1" ref="E7:E39">IF(C7=0,0,(D7/C7)*100)</f>
        <v>5.7</v>
      </c>
    </row>
    <row r="8" spans="1:5" s="27" customFormat="1" ht="15.75" customHeight="1">
      <c r="A8" s="28" t="s">
        <v>83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84</v>
      </c>
      <c r="B9" s="61">
        <v>63118109</v>
      </c>
      <c r="C9" s="61">
        <v>59515000</v>
      </c>
      <c r="D9" s="62">
        <f t="shared" si="0"/>
        <v>3603109</v>
      </c>
      <c r="E9" s="63">
        <f t="shared" si="1"/>
        <v>6.05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13686426</v>
      </c>
      <c r="C16" s="61">
        <v>13145000</v>
      </c>
      <c r="D16" s="62">
        <f t="shared" si="0"/>
        <v>541426</v>
      </c>
      <c r="E16" s="63">
        <f t="shared" si="1"/>
        <v>4.12</v>
      </c>
    </row>
    <row r="17" spans="1:5" s="27" customFormat="1" ht="24.75" customHeight="1">
      <c r="A17" s="30" t="s">
        <v>92</v>
      </c>
      <c r="B17" s="58">
        <f>SUM(B18:B29)</f>
        <v>71426824</v>
      </c>
      <c r="C17" s="58">
        <f>SUM(C18:C29)</f>
        <v>72787000</v>
      </c>
      <c r="D17" s="59">
        <f t="shared" si="0"/>
        <v>-1360176</v>
      </c>
      <c r="E17" s="60">
        <f t="shared" si="1"/>
        <v>-1.87</v>
      </c>
    </row>
    <row r="18" spans="1:5" s="27" customFormat="1" ht="15" customHeight="1">
      <c r="A18" s="28" t="s">
        <v>93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94</v>
      </c>
      <c r="B19" s="61">
        <v>51361670</v>
      </c>
      <c r="C19" s="61">
        <v>51639000</v>
      </c>
      <c r="D19" s="62">
        <f t="shared" si="0"/>
        <v>-277330</v>
      </c>
      <c r="E19" s="63">
        <f t="shared" si="1"/>
        <v>-0.54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>
        <v>9337868</v>
      </c>
      <c r="C25" s="61">
        <v>9448000</v>
      </c>
      <c r="D25" s="62">
        <f t="shared" si="0"/>
        <v>-110132</v>
      </c>
      <c r="E25" s="63">
        <f t="shared" si="1"/>
        <v>-1.17</v>
      </c>
    </row>
    <row r="26" spans="1:5" s="27" customFormat="1" ht="15" customHeight="1">
      <c r="A26" s="28" t="s">
        <v>101</v>
      </c>
      <c r="B26" s="61">
        <v>6927252</v>
      </c>
      <c r="C26" s="61">
        <v>7402000</v>
      </c>
      <c r="D26" s="62">
        <f t="shared" si="0"/>
        <v>-474748</v>
      </c>
      <c r="E26" s="63">
        <f t="shared" si="1"/>
        <v>-6.41</v>
      </c>
    </row>
    <row r="27" spans="1:5" s="27" customFormat="1" ht="15" customHeight="1">
      <c r="A27" s="28" t="s">
        <v>102</v>
      </c>
      <c r="B27" s="61">
        <v>3800034</v>
      </c>
      <c r="C27" s="61">
        <v>4298000</v>
      </c>
      <c r="D27" s="62">
        <f t="shared" si="0"/>
        <v>-497966</v>
      </c>
      <c r="E27" s="63">
        <f t="shared" si="1"/>
        <v>-11.59</v>
      </c>
    </row>
    <row r="28" spans="1:5" s="27" customFormat="1" ht="15" customHeight="1">
      <c r="A28" s="28" t="s">
        <v>103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104</v>
      </c>
      <c r="B29" s="61"/>
      <c r="C29" s="61"/>
      <c r="D29" s="62">
        <f t="shared" si="0"/>
        <v>0</v>
      </c>
      <c r="E29" s="63">
        <f t="shared" si="1"/>
        <v>0</v>
      </c>
    </row>
    <row r="30" spans="1:5" s="27" customFormat="1" ht="24.75" customHeight="1">
      <c r="A30" s="30" t="s">
        <v>105</v>
      </c>
      <c r="B30" s="58">
        <f>B7-B17</f>
        <v>5377711</v>
      </c>
      <c r="C30" s="58">
        <f>C7-C17</f>
        <v>-127000</v>
      </c>
      <c r="D30" s="59">
        <f t="shared" si="0"/>
        <v>5504711</v>
      </c>
      <c r="E30" s="60">
        <f t="shared" si="1"/>
        <v>-4334.42</v>
      </c>
    </row>
    <row r="31" spans="1:5" s="27" customFormat="1" ht="23.25" customHeight="1">
      <c r="A31" s="30" t="s">
        <v>106</v>
      </c>
      <c r="B31" s="58">
        <f>SUM(B32:B33)</f>
        <v>1754736</v>
      </c>
      <c r="C31" s="58">
        <f>SUM(C32:C33)</f>
        <v>1568000</v>
      </c>
      <c r="D31" s="59">
        <f t="shared" si="0"/>
        <v>186736</v>
      </c>
      <c r="E31" s="60">
        <f t="shared" si="1"/>
        <v>11.91</v>
      </c>
    </row>
    <row r="32" spans="1:5" s="27" customFormat="1" ht="15.75" customHeight="1">
      <c r="A32" s="28" t="s">
        <v>107</v>
      </c>
      <c r="B32" s="61">
        <v>1342344</v>
      </c>
      <c r="C32" s="61">
        <v>1248000</v>
      </c>
      <c r="D32" s="62">
        <f t="shared" si="0"/>
        <v>94344</v>
      </c>
      <c r="E32" s="63">
        <f t="shared" si="1"/>
        <v>7.56</v>
      </c>
    </row>
    <row r="33" spans="1:5" s="27" customFormat="1" ht="15.75" customHeight="1">
      <c r="A33" s="28" t="s">
        <v>108</v>
      </c>
      <c r="B33" s="61">
        <v>412392</v>
      </c>
      <c r="C33" s="61">
        <v>320000</v>
      </c>
      <c r="D33" s="62">
        <f t="shared" si="0"/>
        <v>92392</v>
      </c>
      <c r="E33" s="63">
        <f t="shared" si="1"/>
        <v>28.87</v>
      </c>
    </row>
    <row r="34" spans="1:5" s="27" customFormat="1" ht="24.75" customHeight="1">
      <c r="A34" s="30" t="s">
        <v>109</v>
      </c>
      <c r="B34" s="58">
        <f>SUM(B35:B36)</f>
        <v>136261</v>
      </c>
      <c r="C34" s="58">
        <f>SUM(C35:C36)</f>
        <v>220000</v>
      </c>
      <c r="D34" s="59">
        <f t="shared" si="0"/>
        <v>-83739</v>
      </c>
      <c r="E34" s="60">
        <f t="shared" si="1"/>
        <v>-38.06</v>
      </c>
    </row>
    <row r="35" spans="1:5" s="27" customFormat="1" ht="15.75" customHeight="1">
      <c r="A35" s="28" t="s">
        <v>110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111</v>
      </c>
      <c r="B36" s="61">
        <v>136261</v>
      </c>
      <c r="C36" s="61">
        <v>220000</v>
      </c>
      <c r="D36" s="62">
        <f t="shared" si="0"/>
        <v>-83739</v>
      </c>
      <c r="E36" s="63">
        <f t="shared" si="1"/>
        <v>-38.06</v>
      </c>
    </row>
    <row r="37" spans="1:5" s="27" customFormat="1" ht="25.5" customHeight="1">
      <c r="A37" s="30" t="s">
        <v>112</v>
      </c>
      <c r="B37" s="58">
        <f>B31-B34</f>
        <v>1618475</v>
      </c>
      <c r="C37" s="58">
        <f>C31-C34</f>
        <v>1348000</v>
      </c>
      <c r="D37" s="59">
        <f t="shared" si="0"/>
        <v>270475</v>
      </c>
      <c r="E37" s="60">
        <f t="shared" si="1"/>
        <v>20.06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6996186</v>
      </c>
      <c r="C44" s="39">
        <f>C30+C37+C38+C39</f>
        <v>1221000</v>
      </c>
      <c r="D44" s="68">
        <f>B44-C44</f>
        <v>5775186</v>
      </c>
      <c r="E44" s="69">
        <f>IF(C44=0,0,(D44/C44)*100)</f>
        <v>472.99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1450403553.5</v>
      </c>
      <c r="C6" s="14">
        <f>ROUND(IF(B$6&gt;0,(B6/B$6)*100,0),2)</f>
        <v>100</v>
      </c>
      <c r="D6" s="15" t="s">
        <v>6</v>
      </c>
      <c r="E6" s="14">
        <f>SUM(E7,E13,E17,E21)</f>
        <v>12521056</v>
      </c>
      <c r="F6" s="16">
        <f aca="true" t="shared" si="0" ref="F6:F11">ROUND(IF(E$47&gt;0,(E6/E$47)*100,0),2)</f>
        <v>0.86</v>
      </c>
    </row>
    <row r="7" spans="1:6" s="17" customFormat="1" ht="16.5" customHeight="1">
      <c r="A7" s="18" t="s">
        <v>7</v>
      </c>
      <c r="B7" s="19">
        <f>SUM(B8:B13)</f>
        <v>898555525</v>
      </c>
      <c r="C7" s="19">
        <f>ROUND(IF(B$6&gt;0,(B7/B$6)*100,0),2)</f>
        <v>61.95</v>
      </c>
      <c r="D7" s="20" t="s">
        <v>8</v>
      </c>
      <c r="E7" s="19">
        <f>SUM(E8:E11)</f>
        <v>2080786</v>
      </c>
      <c r="F7" s="21">
        <f t="shared" si="0"/>
        <v>0.14</v>
      </c>
    </row>
    <row r="8" spans="1:6" s="27" customFormat="1" ht="13.5" customHeight="1">
      <c r="A8" s="22" t="s">
        <v>9</v>
      </c>
      <c r="B8" s="23">
        <v>754434113</v>
      </c>
      <c r="C8" s="24">
        <f>ROUND(IF(B$6=0,0,(B8/B$6)*100),2)</f>
        <v>52.02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2072965</v>
      </c>
      <c r="F9" s="26">
        <f t="shared" si="0"/>
        <v>0.14</v>
      </c>
    </row>
    <row r="10" spans="1:6" s="27" customFormat="1" ht="13.5" customHeight="1">
      <c r="A10" s="28" t="s">
        <v>13</v>
      </c>
      <c r="B10" s="23">
        <v>4035337</v>
      </c>
      <c r="C10" s="24">
        <f t="shared" si="1"/>
        <v>0.28</v>
      </c>
      <c r="D10" s="25" t="s">
        <v>14</v>
      </c>
      <c r="E10" s="23">
        <v>7821</v>
      </c>
      <c r="F10" s="26">
        <f t="shared" si="0"/>
        <v>0</v>
      </c>
    </row>
    <row r="11" spans="1:6" s="27" customFormat="1" ht="13.5" customHeight="1">
      <c r="A11" s="28" t="s">
        <v>15</v>
      </c>
      <c r="B11" s="23">
        <v>114956678</v>
      </c>
      <c r="C11" s="24">
        <f t="shared" si="1"/>
        <v>7.93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25129397</v>
      </c>
      <c r="C12" s="24">
        <f t="shared" si="1"/>
        <v>1.73</v>
      </c>
      <c r="D12" s="29"/>
      <c r="E12" s="24"/>
      <c r="F12" s="26"/>
    </row>
    <row r="13" spans="1:6" s="27" customFormat="1" ht="15.75" customHeight="1">
      <c r="A13" s="28" t="s">
        <v>18</v>
      </c>
      <c r="B13" s="23"/>
      <c r="C13" s="24">
        <f t="shared" si="1"/>
        <v>0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0</v>
      </c>
      <c r="C14" s="19">
        <f t="shared" si="1"/>
        <v>0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10440270</v>
      </c>
      <c r="F17" s="21">
        <f>ROUND(IF(E$47&gt;0,(E17/E$47)*100,0),2)</f>
        <v>0.72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10440270</v>
      </c>
      <c r="F19" s="26">
        <f>ROUND(IF(E$47&gt;0,(E19/E$47)*100,0),2)</f>
        <v>0.72</v>
      </c>
    </row>
    <row r="20" spans="1:6" s="27" customFormat="1" ht="15" customHeight="1">
      <c r="A20" s="28" t="s">
        <v>31</v>
      </c>
      <c r="B20" s="23"/>
      <c r="C20" s="24">
        <f t="shared" si="2"/>
        <v>0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543182805.5</v>
      </c>
      <c r="C21" s="19">
        <f t="shared" si="2"/>
        <v>37.45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>
        <v>396937103.5</v>
      </c>
      <c r="C22" s="24">
        <f t="shared" si="2"/>
        <v>27.37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>
        <v>11731399</v>
      </c>
      <c r="C23" s="24">
        <f t="shared" si="2"/>
        <v>0.81</v>
      </c>
      <c r="D23" s="29"/>
      <c r="E23" s="24"/>
      <c r="F23" s="26"/>
    </row>
    <row r="24" spans="1:6" s="27" customFormat="1" ht="15" customHeight="1">
      <c r="A24" s="28" t="s">
        <v>37</v>
      </c>
      <c r="B24" s="23">
        <v>103194896</v>
      </c>
      <c r="C24" s="24">
        <f t="shared" si="2"/>
        <v>7.11</v>
      </c>
      <c r="D24" s="20"/>
      <c r="E24" s="24"/>
      <c r="F24" s="21"/>
    </row>
    <row r="25" spans="1:6" s="27" customFormat="1" ht="15" customHeight="1">
      <c r="A25" s="28" t="s">
        <v>38</v>
      </c>
      <c r="B25" s="23">
        <v>25283667</v>
      </c>
      <c r="C25" s="24">
        <f t="shared" si="2"/>
        <v>1.74</v>
      </c>
      <c r="D25" s="29"/>
      <c r="E25" s="24"/>
      <c r="F25" s="26"/>
    </row>
    <row r="26" spans="1:6" s="27" customFormat="1" ht="15" customHeight="1">
      <c r="A26" s="28" t="s">
        <v>39</v>
      </c>
      <c r="B26" s="23">
        <v>4662691</v>
      </c>
      <c r="C26" s="24">
        <f t="shared" si="2"/>
        <v>0.32</v>
      </c>
      <c r="D26" s="32" t="s">
        <v>40</v>
      </c>
      <c r="E26" s="19">
        <f>E27+E30+E34+E38</f>
        <v>1437882497.5</v>
      </c>
      <c r="F26" s="21">
        <f>ROUND(IF(E$47&gt;0,(E26/E$47)*100,0),2)</f>
        <v>99.14</v>
      </c>
    </row>
    <row r="27" spans="1:6" s="27" customFormat="1" ht="15" customHeight="1">
      <c r="A27" s="28" t="s">
        <v>41</v>
      </c>
      <c r="B27" s="23">
        <v>1373049</v>
      </c>
      <c r="C27" s="24">
        <f t="shared" si="2"/>
        <v>0.09</v>
      </c>
      <c r="D27" s="20" t="s">
        <v>42</v>
      </c>
      <c r="E27" s="33">
        <f>SUM(E28)</f>
        <v>71842984.34</v>
      </c>
      <c r="F27" s="21">
        <f>ROUND(IF(E$47&gt;0,(E27/E$47)*100,0),2)</f>
        <v>4.95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71842984.34</v>
      </c>
      <c r="F28" s="26">
        <f>ROUND(IF(E$47&gt;0,(E28/E$47)*100,0),2)</f>
        <v>4.95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/>
      <c r="C30" s="24">
        <f t="shared" si="2"/>
        <v>0</v>
      </c>
      <c r="D30" s="20" t="s">
        <v>47</v>
      </c>
      <c r="E30" s="19">
        <f>SUM(E31:E32)</f>
        <v>1118716520.24</v>
      </c>
      <c r="F30" s="21">
        <f>ROUND(IF(E$47&gt;0,(E30/E$47)*100,0),2)</f>
        <v>77.13</v>
      </c>
    </row>
    <row r="31" spans="1:6" s="27" customFormat="1" ht="15" customHeight="1">
      <c r="A31" s="30" t="s">
        <v>48</v>
      </c>
      <c r="B31" s="19">
        <f>SUM(B32:B34)</f>
        <v>2148100</v>
      </c>
      <c r="C31" s="19">
        <f t="shared" si="2"/>
        <v>0.15</v>
      </c>
      <c r="D31" s="25" t="s">
        <v>49</v>
      </c>
      <c r="E31" s="23">
        <v>477239718.82</v>
      </c>
      <c r="F31" s="26">
        <f>ROUND(IF(E$47&gt;0,(E31/E$47)*100,0),2)</f>
        <v>32.9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>
        <v>641476801.42</v>
      </c>
      <c r="F32" s="26">
        <f>ROUND(IF(E$47&gt;0,(E32/E$47)*100,0),2)</f>
        <v>44.23</v>
      </c>
    </row>
    <row r="33" spans="1:6" s="27" customFormat="1" ht="15" customHeight="1">
      <c r="A33" s="28" t="s">
        <v>52</v>
      </c>
      <c r="B33" s="23">
        <v>2148100</v>
      </c>
      <c r="C33" s="24">
        <f t="shared" si="2"/>
        <v>0.15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247322992.92</v>
      </c>
      <c r="F34" s="21">
        <f>ROUND(IF(E$47&gt;0,(E34/E$47)*100,0),2)</f>
        <v>17.05</v>
      </c>
    </row>
    <row r="35" spans="1:6" s="27" customFormat="1" ht="15" customHeight="1">
      <c r="A35" s="30" t="s">
        <v>55</v>
      </c>
      <c r="B35" s="19">
        <f>SUM(B36)</f>
        <v>2983600</v>
      </c>
      <c r="C35" s="19">
        <f t="shared" si="2"/>
        <v>0.21</v>
      </c>
      <c r="D35" s="25" t="s">
        <v>56</v>
      </c>
      <c r="E35" s="23">
        <v>247322992.92</v>
      </c>
      <c r="F35" s="26">
        <f>ROUND(IF(E$47&gt;0,(E35/E$47)*100,0),2)</f>
        <v>17.05</v>
      </c>
    </row>
    <row r="36" spans="1:6" s="27" customFormat="1" ht="15" customHeight="1">
      <c r="A36" s="28" t="s">
        <v>57</v>
      </c>
      <c r="B36" s="23">
        <v>2983600</v>
      </c>
      <c r="C36" s="24">
        <f t="shared" si="2"/>
        <v>0.21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3510973</v>
      </c>
      <c r="C37" s="19">
        <f t="shared" si="2"/>
        <v>0.24</v>
      </c>
      <c r="D37" s="29"/>
      <c r="E37" s="24"/>
      <c r="F37" s="21"/>
    </row>
    <row r="38" spans="1:6" s="27" customFormat="1" ht="16.5" customHeight="1">
      <c r="A38" s="28" t="s">
        <v>60</v>
      </c>
      <c r="B38" s="23">
        <v>3510973</v>
      </c>
      <c r="C38" s="24">
        <f t="shared" si="2"/>
        <v>0.24</v>
      </c>
      <c r="D38" s="20" t="s">
        <v>61</v>
      </c>
      <c r="E38" s="19">
        <f>SUM(E39:E43)</f>
        <v>0</v>
      </c>
      <c r="F38" s="21">
        <f aca="true" t="shared" si="3" ref="F38:F43">ROUND(IF(E$47&gt;0,(E38/E$47)*100,0),2)</f>
        <v>0</v>
      </c>
    </row>
    <row r="39" spans="1:6" s="27" customFormat="1" ht="15.75" customHeight="1">
      <c r="A39" s="30" t="s">
        <v>62</v>
      </c>
      <c r="B39" s="19">
        <f>SUM(B40:B43)</f>
        <v>22550</v>
      </c>
      <c r="C39" s="19">
        <f t="shared" si="2"/>
        <v>0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22550</v>
      </c>
      <c r="C41" s="24">
        <f t="shared" si="2"/>
        <v>0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/>
      <c r="F43" s="26">
        <f t="shared" si="3"/>
        <v>0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1450403553.5</v>
      </c>
      <c r="C47" s="39">
        <f>IF(B$6&gt;0,(B47/B$6)*100,0)</f>
        <v>100</v>
      </c>
      <c r="D47" s="38" t="s">
        <v>72</v>
      </c>
      <c r="E47" s="39">
        <f>E6+E26</f>
        <v>1450403553.5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2010-09-03T00:58:42Z</dcterms:created>
  <dcterms:modified xsi:type="dcterms:W3CDTF">2010-09-03T00:59:07Z</dcterms:modified>
  <cp:category/>
  <cp:version/>
  <cp:contentType/>
  <cp:contentStatus/>
</cp:coreProperties>
</file>