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<sst xmlns="http://schemas.openxmlformats.org/spreadsheetml/2006/main" count="155" uniqueCount="132">
  <si>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</si>
  <si>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</si>
  <si>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</si>
  <si>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</si>
  <si>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</si>
  <si>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</si>
  <si>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</si>
  <si>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</si>
  <si>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</si>
  <si>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社會福利基金基金來源</t>
  </si>
  <si>
    <t xml:space="preserve"> 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</si>
  <si>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</si>
  <si>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</si>
  <si>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</si>
  <si>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</si>
  <si>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</si>
  <si>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</si>
  <si>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</si>
  <si>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</si>
  <si>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</si>
  <si>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</si>
  <si>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</si>
  <si>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福利服務計畫</t>
  </si>
  <si>
    <t>托兒業務計畫</t>
  </si>
  <si>
    <t>公彩回饋推展社福計畫</t>
  </si>
  <si>
    <t>一般行政管理計畫</t>
  </si>
  <si>
    <t>本期賸餘（短絀－）</t>
  </si>
  <si>
    <t>期初基金餘額</t>
  </si>
  <si>
    <t>期末基金餘額</t>
  </si>
  <si>
    <r>
      <t>註：本表福利服務計畫可用預算數</t>
    </r>
    <r>
      <rPr>
        <sz val="10"/>
        <color indexed="8"/>
        <rFont val="Times New Roman"/>
        <family val="1"/>
      </rPr>
      <t>1,655,367,000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1,617,002,000</t>
    </r>
    <r>
      <rPr>
        <sz val="10"/>
        <color indexed="8"/>
        <rFont val="華康特粗明體"/>
        <family val="3"/>
      </rPr>
      <t>元、本年度奉准先行辦理數</t>
    </r>
    <r>
      <rPr>
        <sz val="10"/>
        <color indexed="8"/>
        <rFont val="Times New Roman"/>
        <family val="1"/>
      </rPr>
      <t>16,401,000</t>
    </r>
    <r>
      <rPr>
        <sz val="10"/>
        <color indexed="8"/>
        <rFont val="華康特粗明體"/>
        <family val="3"/>
      </rPr>
      <t xml:space="preserve">元及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華康特粗明體"/>
        <family val="3"/>
      </rPr>
      <t>以前年度保留數</t>
    </r>
    <r>
      <rPr>
        <sz val="10"/>
        <color indexed="8"/>
        <rFont val="Times New Roman"/>
        <family val="1"/>
      </rPr>
      <t>21,964,000</t>
    </r>
    <r>
      <rPr>
        <sz val="10"/>
        <color indexed="8"/>
        <rFont val="華康特粗明體"/>
        <family val="3"/>
      </rPr>
      <t>元。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</si>
  <si>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</si>
  <si>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</si>
  <si>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</si>
  <si>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</si>
  <si>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</si>
  <si>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</si>
  <si>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</si>
  <si>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</si>
  <si>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</si>
  <si>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</si>
  <si>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</si>
  <si>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</si>
  <si>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</si>
  <si>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</si>
  <si>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</si>
  <si>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</si>
  <si>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</si>
  <si>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</si>
  <si>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</si>
  <si>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</si>
  <si>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</si>
  <si>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</si>
  <si>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</si>
  <si>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</si>
  <si>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</si>
  <si>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</si>
  <si>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</si>
  <si>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</si>
  <si>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</si>
  <si>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</si>
  <si>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</si>
  <si>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</si>
  <si>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</si>
  <si>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</si>
  <si>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</si>
  <si>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</si>
  <si>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</si>
  <si>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</si>
  <si>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</si>
  <si>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社會福利基金現金流量決算表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</si>
  <si>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</si>
  <si>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</si>
  <si>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</si>
  <si>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</si>
  <si>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</si>
  <si>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</si>
  <si>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</si>
  <si>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</si>
  <si>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</si>
  <si>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</si>
  <si>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</si>
  <si>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</si>
  <si>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</si>
  <si>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</si>
  <si>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</si>
  <si>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</si>
  <si>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</si>
  <si>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</si>
  <si>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</si>
  <si>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</si>
  <si>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</si>
  <si>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</si>
  <si>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</si>
  <si>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</si>
  <si>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</si>
  <si>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</si>
  <si>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</si>
  <si>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</si>
  <si>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</si>
  <si>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</si>
  <si>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</si>
  <si>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</si>
  <si>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</si>
  <si>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</si>
  <si>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</si>
  <si>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</si>
  <si>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</si>
  <si>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</si>
  <si>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社會福利基</t>
  </si>
  <si>
    <t xml:space="preserve"> 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</si>
  <si>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</si>
  <si>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</si>
  <si>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</si>
  <si>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</si>
  <si>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</si>
  <si>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</si>
  <si>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</si>
  <si>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</si>
  <si>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</si>
  <si>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</si>
  <si>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</si>
  <si>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</si>
  <si>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</si>
  <si>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</si>
  <si>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</si>
  <si>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</si>
  <si>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</si>
  <si>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</si>
  <si>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</si>
  <si>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16,670,350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284,033,329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</si>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</sst>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10" xfId="19" applyFont="1" applyBorder="1" applyAlignment="1" applyProtection="1">
      <alignment horizontal="left" vertical="center" wrapText="1"/>
      <protection/>
    </xf>
    <xf numFmtId="0" fontId="36" fillId="0" borderId="10" xfId="19" applyFont="1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2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195" fontId="2" fillId="0" borderId="19" xfId="21" applyNumberFormat="1" applyFont="1" applyBorder="1" applyAlignment="1" applyProtection="1">
      <alignment vertical="center"/>
      <protection locked="0"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0"/>
  <sheetViews>
    <sheetView zoomScale="75" zoomScaleNormal="75" zoomScaleSheetLayoutView="100" workbookViewId="0" topLeftCell="A1">
      <pane xSplit="1" ySplit="6" topLeftCell="B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2591800000</v>
      </c>
      <c r="F7" s="43">
        <f aca="true" t="shared" si="0" ref="F7:F44">IF(E$7=0,0,E7/E$7*100)</f>
        <v>100</v>
      </c>
      <c r="G7" s="43">
        <f>SUM(G8:G14)</f>
        <v>2752984155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2752984155</v>
      </c>
      <c r="K7" s="43">
        <f aca="true" t="shared" si="2" ref="K7:K44">IF(J$7=0,0,J7/J$7*100)</f>
        <v>100</v>
      </c>
      <c r="L7" s="46">
        <f>SUM(L8:L14)</f>
        <v>161184155</v>
      </c>
      <c r="M7" s="44">
        <f aca="true" t="shared" si="3" ref="M7:M44">ABS(IF(E7=0,0,(L7/E7)*100))</f>
        <v>6.22</v>
      </c>
    </row>
    <row r="8" spans="1:13" s="2" customFormat="1" ht="17.25" customHeight="1">
      <c r="A8" s="48" t="s">
        <v>20</v>
      </c>
      <c r="B8" s="48"/>
      <c r="C8" s="48"/>
      <c r="D8" s="49"/>
      <c r="E8" s="50">
        <v>900130000</v>
      </c>
      <c r="F8" s="51">
        <f t="shared" si="0"/>
        <v>34.73</v>
      </c>
      <c r="G8" s="50">
        <v>1027142874</v>
      </c>
      <c r="H8" s="52">
        <f t="shared" si="1"/>
        <v>37.31</v>
      </c>
      <c r="I8" s="53"/>
      <c r="J8" s="51">
        <f aca="true" t="shared" si="4" ref="J8:J14">G8+I8</f>
        <v>1027142874</v>
      </c>
      <c r="K8" s="51">
        <f t="shared" si="2"/>
        <v>37.31</v>
      </c>
      <c r="L8" s="54">
        <f aca="true" t="shared" si="5" ref="L8:L14">J8-E8</f>
        <v>127012874</v>
      </c>
      <c r="M8" s="52">
        <f t="shared" si="3"/>
        <v>14.11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>
        <v>282805000</v>
      </c>
      <c r="F10" s="51">
        <f t="shared" si="0"/>
        <v>10.91</v>
      </c>
      <c r="G10" s="50">
        <v>269151856</v>
      </c>
      <c r="H10" s="52">
        <f t="shared" si="1"/>
        <v>9.78</v>
      </c>
      <c r="I10" s="53"/>
      <c r="J10" s="51">
        <f t="shared" si="4"/>
        <v>269151856</v>
      </c>
      <c r="K10" s="51">
        <f t="shared" si="2"/>
        <v>9.78</v>
      </c>
      <c r="L10" s="54">
        <f t="shared" si="5"/>
        <v>-13653144</v>
      </c>
      <c r="M10" s="52">
        <f t="shared" si="3"/>
        <v>4.83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6070000</v>
      </c>
      <c r="F12" s="51">
        <f t="shared" si="0"/>
        <v>0.23</v>
      </c>
      <c r="G12" s="50">
        <v>3188960</v>
      </c>
      <c r="H12" s="52">
        <f t="shared" si="1"/>
        <v>0.12</v>
      </c>
      <c r="I12" s="53"/>
      <c r="J12" s="51">
        <f t="shared" si="4"/>
        <v>3188960</v>
      </c>
      <c r="K12" s="51">
        <f t="shared" si="2"/>
        <v>0.12</v>
      </c>
      <c r="L12" s="54">
        <f t="shared" si="5"/>
        <v>-2881040</v>
      </c>
      <c r="M12" s="52">
        <f t="shared" si="3"/>
        <v>47.46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1362354000</v>
      </c>
      <c r="F13" s="51">
        <f t="shared" si="0"/>
        <v>52.56</v>
      </c>
      <c r="G13" s="50">
        <v>1377725272</v>
      </c>
      <c r="H13" s="52">
        <f t="shared" si="1"/>
        <v>50.04</v>
      </c>
      <c r="I13" s="53"/>
      <c r="J13" s="51">
        <f t="shared" si="4"/>
        <v>1377725272</v>
      </c>
      <c r="K13" s="51">
        <f t="shared" si="2"/>
        <v>50.04</v>
      </c>
      <c r="L13" s="54">
        <f t="shared" si="5"/>
        <v>15371272</v>
      </c>
      <c r="M13" s="52">
        <f t="shared" si="3"/>
        <v>1.13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40441000</v>
      </c>
      <c r="F14" s="51">
        <f t="shared" si="0"/>
        <v>1.56</v>
      </c>
      <c r="G14" s="50">
        <v>75775193</v>
      </c>
      <c r="H14" s="52">
        <f t="shared" si="1"/>
        <v>2.75</v>
      </c>
      <c r="I14" s="53"/>
      <c r="J14" s="51">
        <f t="shared" si="4"/>
        <v>75775193</v>
      </c>
      <c r="K14" s="51">
        <f t="shared" si="2"/>
        <v>2.75</v>
      </c>
      <c r="L14" s="54">
        <f t="shared" si="5"/>
        <v>35334193</v>
      </c>
      <c r="M14" s="52">
        <f t="shared" si="3"/>
        <v>87.37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2829165000</v>
      </c>
      <c r="F15" s="43">
        <f t="shared" si="0"/>
        <v>109.16</v>
      </c>
      <c r="G15" s="43">
        <f>SUM(G16:G43)</f>
        <v>2620710616</v>
      </c>
      <c r="H15" s="44">
        <f t="shared" si="1"/>
        <v>95.2</v>
      </c>
      <c r="I15" s="45">
        <f>SUM(I16:I43)</f>
        <v>0</v>
      </c>
      <c r="J15" s="43">
        <f>SUM(J16:J43)</f>
        <v>2620710616</v>
      </c>
      <c r="K15" s="43">
        <f t="shared" si="2"/>
        <v>95.2</v>
      </c>
      <c r="L15" s="46">
        <f>SUM(L16:L43)</f>
        <v>-208454384</v>
      </c>
      <c r="M15" s="44">
        <f t="shared" si="3"/>
        <v>7.37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1655367000</v>
      </c>
      <c r="F16" s="59">
        <f t="shared" si="0"/>
        <v>63.87</v>
      </c>
      <c r="G16" s="58">
        <v>1466813718</v>
      </c>
      <c r="H16" s="60">
        <f t="shared" si="1"/>
        <v>53.28</v>
      </c>
      <c r="I16" s="53"/>
      <c r="J16" s="59">
        <f aca="true" t="shared" si="6" ref="J16:J43">G16+I16</f>
        <v>1466813718</v>
      </c>
      <c r="K16" s="59">
        <f t="shared" si="2"/>
        <v>53.28</v>
      </c>
      <c r="L16" s="61">
        <f aca="true" t="shared" si="7" ref="L16:L43">J16-E16</f>
        <v>-188553282</v>
      </c>
      <c r="M16" s="60">
        <f t="shared" si="3"/>
        <v>11.39</v>
      </c>
    </row>
    <row r="17" spans="1:13" s="62" customFormat="1" ht="17.25" customHeight="1">
      <c r="A17" s="63"/>
      <c r="B17" s="56" t="s">
        <v>23</v>
      </c>
      <c r="C17" s="64"/>
      <c r="D17" s="65"/>
      <c r="E17" s="58">
        <v>3564000</v>
      </c>
      <c r="F17" s="59">
        <f t="shared" si="0"/>
        <v>0.14</v>
      </c>
      <c r="G17" s="58">
        <v>3276858</v>
      </c>
      <c r="H17" s="60">
        <f t="shared" si="1"/>
        <v>0.12</v>
      </c>
      <c r="I17" s="53"/>
      <c r="J17" s="59">
        <f t="shared" si="6"/>
        <v>3276858</v>
      </c>
      <c r="K17" s="59">
        <f t="shared" si="2"/>
        <v>0.12</v>
      </c>
      <c r="L17" s="61">
        <f t="shared" si="7"/>
        <v>-287142</v>
      </c>
      <c r="M17" s="60">
        <f t="shared" si="3"/>
        <v>8.06</v>
      </c>
    </row>
    <row r="18" spans="1:13" s="62" customFormat="1" ht="17.25" customHeight="1">
      <c r="A18" s="63"/>
      <c r="B18" s="56" t="s">
        <v>24</v>
      </c>
      <c r="C18" s="64"/>
      <c r="D18" s="65"/>
      <c r="E18" s="58">
        <v>1168158000</v>
      </c>
      <c r="F18" s="59">
        <f t="shared" si="0"/>
        <v>45.07</v>
      </c>
      <c r="G18" s="58">
        <v>1148708788</v>
      </c>
      <c r="H18" s="60">
        <f t="shared" si="1"/>
        <v>41.73</v>
      </c>
      <c r="I18" s="53"/>
      <c r="J18" s="59">
        <f t="shared" si="6"/>
        <v>1148708788</v>
      </c>
      <c r="K18" s="59">
        <f t="shared" si="2"/>
        <v>41.73</v>
      </c>
      <c r="L18" s="61">
        <f t="shared" si="7"/>
        <v>-19449212</v>
      </c>
      <c r="M18" s="60">
        <f t="shared" si="3"/>
        <v>1.66</v>
      </c>
    </row>
    <row r="19" spans="1:13" s="69" customFormat="1" ht="17.25" customHeight="1">
      <c r="A19" s="66"/>
      <c r="B19" s="56" t="s">
        <v>25</v>
      </c>
      <c r="C19" s="67"/>
      <c r="D19" s="68"/>
      <c r="E19" s="58">
        <v>2076000</v>
      </c>
      <c r="F19" s="59">
        <f t="shared" si="0"/>
        <v>0.08</v>
      </c>
      <c r="G19" s="58">
        <v>1911252</v>
      </c>
      <c r="H19" s="60">
        <f t="shared" si="1"/>
        <v>0.07</v>
      </c>
      <c r="I19" s="53"/>
      <c r="J19" s="59">
        <f t="shared" si="6"/>
        <v>1911252</v>
      </c>
      <c r="K19" s="59">
        <f t="shared" si="2"/>
        <v>0.07</v>
      </c>
      <c r="L19" s="61">
        <f t="shared" si="7"/>
        <v>-164748</v>
      </c>
      <c r="M19" s="60">
        <f t="shared" si="3"/>
        <v>7.94</v>
      </c>
    </row>
    <row r="20" spans="1:13" s="62" customFormat="1" ht="17.25" customHeight="1">
      <c r="A20" s="70"/>
      <c r="B20" s="71"/>
      <c r="C20" s="72"/>
      <c r="D20" s="73"/>
      <c r="E20" s="58"/>
      <c r="F20" s="59">
        <f t="shared" si="0"/>
        <v>0</v>
      </c>
      <c r="G20" s="58"/>
      <c r="H20" s="60">
        <f t="shared" si="1"/>
        <v>0</v>
      </c>
      <c r="I20" s="53"/>
      <c r="J20" s="59">
        <f t="shared" si="6"/>
        <v>0</v>
      </c>
      <c r="K20" s="59">
        <f t="shared" si="2"/>
        <v>0</v>
      </c>
      <c r="L20" s="61">
        <f t="shared" si="7"/>
        <v>0</v>
      </c>
      <c r="M20" s="60">
        <f t="shared" si="3"/>
        <v>0</v>
      </c>
    </row>
    <row r="21" spans="1:13" s="62" customFormat="1" ht="17.25" customHeight="1">
      <c r="A21" s="70"/>
      <c r="B21" s="71"/>
      <c r="C21" s="72"/>
      <c r="D21" s="73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70"/>
      <c r="B22" s="71"/>
      <c r="C22" s="72"/>
      <c r="D22" s="73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4"/>
      <c r="B24" s="71"/>
      <c r="C24" s="72"/>
      <c r="D24" s="73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1"/>
      <c r="C25" s="72"/>
      <c r="D25" s="73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1"/>
      <c r="C26" s="72"/>
      <c r="D26" s="73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1"/>
      <c r="C27" s="72"/>
      <c r="D27" s="73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1"/>
      <c r="C28" s="72"/>
      <c r="D28" s="73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1"/>
      <c r="C29" s="72"/>
      <c r="D29" s="73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1"/>
      <c r="C30" s="72"/>
      <c r="D30" s="73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1"/>
      <c r="C31" s="72"/>
      <c r="D31" s="73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1"/>
      <c r="C32" s="72"/>
      <c r="D32" s="73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1"/>
      <c r="C33" s="72"/>
      <c r="D33" s="73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1"/>
      <c r="C34" s="72"/>
      <c r="D34" s="73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1"/>
      <c r="C35" s="72"/>
      <c r="D35" s="73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1"/>
      <c r="C36" s="72"/>
      <c r="D36" s="73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1"/>
      <c r="C37" s="72"/>
      <c r="D37" s="73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1"/>
      <c r="C38" s="72"/>
      <c r="D38" s="73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1"/>
      <c r="C39" s="72"/>
      <c r="D39" s="73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1"/>
      <c r="C40" s="72"/>
      <c r="D40" s="73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1"/>
      <c r="C41" s="72"/>
      <c r="D41" s="73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1"/>
      <c r="C42" s="72"/>
      <c r="D42" s="73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1"/>
      <c r="C43" s="72"/>
      <c r="D43" s="73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26</v>
      </c>
      <c r="C44" s="76"/>
      <c r="D44" s="77"/>
      <c r="E44" s="43">
        <f>E7-E15</f>
        <v>-237365000</v>
      </c>
      <c r="F44" s="43">
        <f t="shared" si="0"/>
        <v>-9.16</v>
      </c>
      <c r="G44" s="43">
        <f>G7-G15</f>
        <v>132273539</v>
      </c>
      <c r="H44" s="44">
        <f t="shared" si="1"/>
        <v>4.8</v>
      </c>
      <c r="I44" s="45">
        <f>I7-I15</f>
        <v>0</v>
      </c>
      <c r="J44" s="43">
        <f>J7-J15</f>
        <v>132273539</v>
      </c>
      <c r="K44" s="43">
        <f t="shared" si="2"/>
        <v>4.8</v>
      </c>
      <c r="L44" s="46">
        <f>L7-L15</f>
        <v>369638539</v>
      </c>
      <c r="M44" s="44">
        <f t="shared" si="3"/>
        <v>155.73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27</v>
      </c>
      <c r="B46" s="78"/>
      <c r="C46" s="76"/>
      <c r="D46" s="77"/>
      <c r="E46" s="79">
        <v>1715081000</v>
      </c>
      <c r="F46" s="43"/>
      <c r="G46" s="79">
        <v>1969843474</v>
      </c>
      <c r="H46" s="44"/>
      <c r="I46" s="80"/>
      <c r="J46" s="43">
        <f>G46+I46</f>
        <v>1969843474</v>
      </c>
      <c r="K46" s="43"/>
      <c r="L46" s="46">
        <f>J46-E46</f>
        <v>254762474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28</v>
      </c>
      <c r="B48" s="87"/>
      <c r="C48" s="88"/>
      <c r="D48" s="89"/>
      <c r="E48" s="90">
        <f>E44+E46</f>
        <v>1477716000</v>
      </c>
      <c r="F48" s="90"/>
      <c r="G48" s="90">
        <f>G44+G46</f>
        <v>2102117013</v>
      </c>
      <c r="H48" s="91"/>
      <c r="I48" s="92">
        <f>I44+I46</f>
        <v>0</v>
      </c>
      <c r="J48" s="90">
        <f>J44+J46</f>
        <v>2102117013</v>
      </c>
      <c r="K48" s="90"/>
      <c r="L48" s="93">
        <f>L44+L46</f>
        <v>624401013</v>
      </c>
      <c r="M48" s="91"/>
    </row>
    <row r="49" spans="1:13" s="2" customFormat="1" ht="33.75" customHeight="1">
      <c r="A49" s="94" t="s">
        <v>29</v>
      </c>
      <c r="B49" s="94"/>
      <c r="C49" s="94"/>
      <c r="D49" s="94"/>
      <c r="E49" s="94"/>
      <c r="F49" s="94"/>
      <c r="G49" s="94"/>
      <c r="H49" s="94"/>
      <c r="I49" s="95"/>
      <c r="J49" s="95"/>
      <c r="K49" s="95"/>
      <c r="L49" s="95"/>
      <c r="M49" s="95"/>
    </row>
    <row r="50" spans="3:4" ht="15.75">
      <c r="C50" s="98"/>
      <c r="D50" s="99"/>
    </row>
  </sheetData>
  <mergeCells count="40"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31:D31"/>
    <mergeCell ref="B27:D27"/>
    <mergeCell ref="B28:D28"/>
    <mergeCell ref="B29:D29"/>
    <mergeCell ref="B25:D25"/>
    <mergeCell ref="B26:D26"/>
    <mergeCell ref="B23:D23"/>
    <mergeCell ref="B30:D30"/>
    <mergeCell ref="B20:D20"/>
    <mergeCell ref="B21:D21"/>
    <mergeCell ref="B22:D22"/>
    <mergeCell ref="B24:D24"/>
    <mergeCell ref="B16:D16"/>
    <mergeCell ref="B17:D17"/>
    <mergeCell ref="B18:D18"/>
    <mergeCell ref="B19:D19"/>
    <mergeCell ref="B32:D32"/>
    <mergeCell ref="B33:D33"/>
    <mergeCell ref="B34:D34"/>
    <mergeCell ref="B35:D35"/>
    <mergeCell ref="A49:H49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6" width="18.50390625" style="204" customWidth="1"/>
    <col min="7" max="7" width="17.625" style="204" customWidth="1"/>
    <col min="8" max="8" width="10.50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69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70</v>
      </c>
      <c r="B4" s="114"/>
      <c r="C4" s="114"/>
      <c r="D4" s="114"/>
      <c r="E4" s="115"/>
      <c r="F4" s="114"/>
      <c r="G4" s="114"/>
      <c r="H4" s="116" t="s">
        <v>71</v>
      </c>
      <c r="I4" s="117"/>
      <c r="L4" s="118"/>
    </row>
    <row r="5" spans="1:9" s="107" customFormat="1" ht="24" customHeight="1">
      <c r="A5" s="119" t="s">
        <v>30</v>
      </c>
      <c r="B5" s="119"/>
      <c r="C5" s="119"/>
      <c r="D5" s="120"/>
      <c r="E5" s="121" t="s">
        <v>72</v>
      </c>
      <c r="F5" s="122" t="s">
        <v>73</v>
      </c>
      <c r="G5" s="123" t="s">
        <v>74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75</v>
      </c>
      <c r="H6" s="131" t="s">
        <v>1</v>
      </c>
      <c r="I6" s="132"/>
    </row>
    <row r="7" spans="1:10" s="107" customFormat="1" ht="25.5" customHeight="1">
      <c r="A7" s="133" t="s">
        <v>31</v>
      </c>
      <c r="B7" s="134"/>
      <c r="C7" s="134"/>
      <c r="D7" s="135"/>
      <c r="E7" s="136"/>
      <c r="F7" s="136"/>
      <c r="G7" s="137"/>
      <c r="H7" s="138"/>
      <c r="I7" s="139" t="s">
        <v>32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33</v>
      </c>
      <c r="C9" s="149"/>
      <c r="D9" s="150"/>
      <c r="E9" s="151">
        <v>-199000000</v>
      </c>
      <c r="F9" s="151">
        <v>132273539</v>
      </c>
      <c r="G9" s="152">
        <f>F9-E9</f>
        <v>331273539</v>
      </c>
      <c r="H9" s="153">
        <f>ABS(IF(E9=0,0,(G9/E9)*100))</f>
        <v>166.47</v>
      </c>
      <c r="I9" s="139" t="s">
        <v>34</v>
      </c>
      <c r="J9" s="107">
        <v>31100</v>
      </c>
    </row>
    <row r="10" spans="1:10" s="107" customFormat="1" ht="31.5" customHeight="1">
      <c r="A10" s="140"/>
      <c r="B10" s="148" t="s">
        <v>35</v>
      </c>
      <c r="C10" s="149"/>
      <c r="D10" s="143"/>
      <c r="E10" s="151">
        <v>98188000</v>
      </c>
      <c r="F10" s="151">
        <v>108661435</v>
      </c>
      <c r="G10" s="152">
        <f>F10-E10</f>
        <v>10473435</v>
      </c>
      <c r="H10" s="153">
        <f>ABS(IF(E10=0,0,(G10/E10)*100))</f>
        <v>10.67</v>
      </c>
      <c r="I10" s="154" t="s">
        <v>36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37</v>
      </c>
      <c r="J11" s="107">
        <v>31120</v>
      </c>
    </row>
    <row r="12" spans="1:10" s="107" customFormat="1" ht="15" customHeight="1">
      <c r="A12" s="158" t="s">
        <v>76</v>
      </c>
      <c r="B12" s="159"/>
      <c r="C12" s="159"/>
      <c r="D12" s="143"/>
      <c r="E12" s="136">
        <f>SUM(E9:E10)</f>
        <v>-100812000</v>
      </c>
      <c r="F12" s="136">
        <f>SUM(F9:F10)</f>
        <v>240934974</v>
      </c>
      <c r="G12" s="137">
        <f>F12-E12</f>
        <v>341746974</v>
      </c>
      <c r="H12" s="160">
        <f>ABS(IF(E12=0,0,(G12/E12)*100))</f>
        <v>338.99</v>
      </c>
      <c r="I12" s="161" t="s">
        <v>38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39</v>
      </c>
      <c r="J13" s="107">
        <v>31200</v>
      </c>
    </row>
    <row r="14" spans="1:10" s="107" customFormat="1" ht="25.5" customHeight="1">
      <c r="A14" s="163" t="s">
        <v>77</v>
      </c>
      <c r="B14" s="164" t="s">
        <v>78</v>
      </c>
      <c r="C14" s="164"/>
      <c r="D14" s="143"/>
      <c r="E14" s="144"/>
      <c r="F14" s="144"/>
      <c r="G14" s="165"/>
      <c r="H14" s="146"/>
      <c r="I14" s="154" t="s">
        <v>40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41</v>
      </c>
      <c r="J15" s="107">
        <v>31220</v>
      </c>
    </row>
    <row r="16" spans="1:10" s="107" customFormat="1" ht="31.5" customHeight="1">
      <c r="A16" s="166"/>
      <c r="B16" s="148" t="s">
        <v>42</v>
      </c>
      <c r="C16" s="149"/>
      <c r="D16" s="150"/>
      <c r="E16" s="151"/>
      <c r="F16" s="151"/>
      <c r="G16" s="152">
        <f aca="true" t="shared" si="0" ref="G16:G25">F16-E16</f>
        <v>0</v>
      </c>
      <c r="H16" s="153">
        <f aca="true" t="shared" si="1" ref="H16:H25">ABS(IF(E16=0,0,(G16/E16)*100))</f>
        <v>0</v>
      </c>
      <c r="I16" s="139" t="s">
        <v>43</v>
      </c>
      <c r="J16" s="107">
        <v>31300</v>
      </c>
    </row>
    <row r="17" spans="1:10" s="107" customFormat="1" ht="31.5" customHeight="1">
      <c r="A17" s="166"/>
      <c r="B17" s="148" t="s">
        <v>79</v>
      </c>
      <c r="C17" s="149"/>
      <c r="D17" s="143"/>
      <c r="E17" s="151"/>
      <c r="F17" s="151"/>
      <c r="G17" s="152">
        <f t="shared" si="0"/>
        <v>0</v>
      </c>
      <c r="H17" s="153">
        <f t="shared" si="1"/>
        <v>0</v>
      </c>
      <c r="I17" s="154" t="s">
        <v>44</v>
      </c>
      <c r="J17" s="107">
        <v>31310</v>
      </c>
    </row>
    <row r="18" spans="1:10" s="107" customFormat="1" ht="31.5" customHeight="1">
      <c r="A18" s="166"/>
      <c r="B18" s="148" t="s">
        <v>45</v>
      </c>
      <c r="C18" s="149"/>
      <c r="D18" s="143"/>
      <c r="E18" s="151"/>
      <c r="F18" s="151">
        <v>1038797</v>
      </c>
      <c r="G18" s="152">
        <f t="shared" si="0"/>
        <v>1038797</v>
      </c>
      <c r="H18" s="153">
        <f t="shared" si="1"/>
        <v>0</v>
      </c>
      <c r="I18" s="154" t="s">
        <v>46</v>
      </c>
      <c r="J18" s="107">
        <v>31320</v>
      </c>
    </row>
    <row r="19" spans="1:10" s="107" customFormat="1" ht="31.5" customHeight="1">
      <c r="A19" s="166"/>
      <c r="B19" s="148" t="s">
        <v>47</v>
      </c>
      <c r="C19" s="149"/>
      <c r="D19" s="169"/>
      <c r="E19" s="151"/>
      <c r="F19" s="151">
        <v>272111633</v>
      </c>
      <c r="G19" s="152">
        <f t="shared" si="0"/>
        <v>272111633</v>
      </c>
      <c r="H19" s="153">
        <f t="shared" si="1"/>
        <v>0</v>
      </c>
      <c r="I19" s="154" t="s">
        <v>48</v>
      </c>
      <c r="J19" s="107">
        <v>31330</v>
      </c>
    </row>
    <row r="20" spans="1:10" s="107" customFormat="1" ht="31.5" customHeight="1">
      <c r="A20" s="166"/>
      <c r="B20" s="148" t="s">
        <v>49</v>
      </c>
      <c r="C20" s="149"/>
      <c r="D20" s="169"/>
      <c r="E20" s="151"/>
      <c r="F20" s="151"/>
      <c r="G20" s="152">
        <f t="shared" si="0"/>
        <v>0</v>
      </c>
      <c r="H20" s="153">
        <f t="shared" si="1"/>
        <v>0</v>
      </c>
      <c r="I20" s="154" t="s">
        <v>48</v>
      </c>
      <c r="J20" s="107">
        <v>31330</v>
      </c>
    </row>
    <row r="21" spans="1:10" s="107" customFormat="1" ht="31.5" customHeight="1">
      <c r="A21" s="166"/>
      <c r="B21" s="148" t="s">
        <v>50</v>
      </c>
      <c r="C21" s="149"/>
      <c r="D21" s="170"/>
      <c r="E21" s="151"/>
      <c r="F21" s="151"/>
      <c r="G21" s="152">
        <f t="shared" si="0"/>
        <v>0</v>
      </c>
      <c r="H21" s="153">
        <f t="shared" si="1"/>
        <v>0</v>
      </c>
      <c r="I21" s="139" t="s">
        <v>51</v>
      </c>
      <c r="J21" s="107">
        <v>31400</v>
      </c>
    </row>
    <row r="22" spans="1:10" s="107" customFormat="1" ht="31.5" customHeight="1">
      <c r="A22" s="140"/>
      <c r="B22" s="148" t="s">
        <v>80</v>
      </c>
      <c r="C22" s="171" t="s">
        <v>52</v>
      </c>
      <c r="D22" s="169"/>
      <c r="E22" s="151"/>
      <c r="F22" s="151"/>
      <c r="G22" s="152">
        <f t="shared" si="0"/>
        <v>0</v>
      </c>
      <c r="H22" s="153">
        <f t="shared" si="1"/>
        <v>0</v>
      </c>
      <c r="I22" s="154" t="s">
        <v>53</v>
      </c>
      <c r="J22" s="107">
        <v>31410</v>
      </c>
    </row>
    <row r="23" spans="1:10" s="107" customFormat="1" ht="31.5" customHeight="1">
      <c r="A23" s="140"/>
      <c r="B23" s="148" t="s">
        <v>54</v>
      </c>
      <c r="C23" s="171"/>
      <c r="D23" s="143"/>
      <c r="E23" s="151">
        <v>-21000</v>
      </c>
      <c r="F23" s="151"/>
      <c r="G23" s="152">
        <f t="shared" si="0"/>
        <v>21000</v>
      </c>
      <c r="H23" s="153">
        <f t="shared" si="1"/>
        <v>100</v>
      </c>
      <c r="I23" s="172" t="s">
        <v>55</v>
      </c>
      <c r="J23" s="107">
        <v>31420</v>
      </c>
    </row>
    <row r="24" spans="1:10" s="107" customFormat="1" ht="31.5" customHeight="1">
      <c r="A24" s="140"/>
      <c r="B24" s="148" t="s">
        <v>56</v>
      </c>
      <c r="C24" s="171" t="s">
        <v>57</v>
      </c>
      <c r="D24" s="143"/>
      <c r="E24" s="151">
        <v>-1716000</v>
      </c>
      <c r="F24" s="151">
        <v>-290585913</v>
      </c>
      <c r="G24" s="152">
        <f t="shared" si="0"/>
        <v>-288869913</v>
      </c>
      <c r="H24" s="153">
        <f t="shared" si="1"/>
        <v>16833.91</v>
      </c>
      <c r="I24" s="172" t="s">
        <v>58</v>
      </c>
      <c r="J24" s="107">
        <v>31430</v>
      </c>
    </row>
    <row r="25" spans="1:10" s="107" customFormat="1" ht="31.5" customHeight="1">
      <c r="A25" s="140"/>
      <c r="B25" s="148" t="s">
        <v>59</v>
      </c>
      <c r="C25" s="171" t="s">
        <v>57</v>
      </c>
      <c r="D25" s="143"/>
      <c r="E25" s="151"/>
      <c r="F25" s="151"/>
      <c r="G25" s="152">
        <f t="shared" si="0"/>
        <v>0</v>
      </c>
      <c r="H25" s="153">
        <f t="shared" si="1"/>
        <v>0</v>
      </c>
      <c r="I25" s="172" t="s">
        <v>58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60</v>
      </c>
      <c r="J26" s="107">
        <v>31500</v>
      </c>
    </row>
    <row r="27" spans="1:10" s="107" customFormat="1" ht="15" customHeight="1">
      <c r="A27" s="158" t="s">
        <v>81</v>
      </c>
      <c r="B27" s="174"/>
      <c r="C27" s="174"/>
      <c r="D27" s="143"/>
      <c r="E27" s="136">
        <f>SUM(E16:E25)</f>
        <v>-1737000</v>
      </c>
      <c r="F27" s="136">
        <f>SUM(F16:F25)</f>
        <v>-17435483</v>
      </c>
      <c r="G27" s="137">
        <f>F27-E27</f>
        <v>-15698483</v>
      </c>
      <c r="H27" s="160">
        <f>ABS(IF(E27=0,0,(G27/E27)*100))</f>
        <v>903.77</v>
      </c>
      <c r="I27" s="154" t="s">
        <v>61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62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63</v>
      </c>
      <c r="J34" s="107">
        <v>31700</v>
      </c>
    </row>
    <row r="35" spans="1:9" s="107" customFormat="1" ht="30" customHeight="1">
      <c r="A35" s="179" t="s">
        <v>82</v>
      </c>
      <c r="B35" s="180"/>
      <c r="C35" s="164"/>
      <c r="D35" s="150"/>
      <c r="E35" s="136">
        <f>E12+E27</f>
        <v>-102549000</v>
      </c>
      <c r="F35" s="136">
        <f>F12+F27</f>
        <v>223499491</v>
      </c>
      <c r="G35" s="137">
        <f>F35-E35</f>
        <v>326048491</v>
      </c>
      <c r="H35" s="160">
        <f>ABS(IF(E35=0,0,(G35/E35)*100))</f>
        <v>317.94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64</v>
      </c>
      <c r="J36" s="107">
        <v>31710</v>
      </c>
    </row>
    <row r="37" spans="1:10" s="107" customFormat="1" ht="30" customHeight="1">
      <c r="A37" s="179" t="s">
        <v>83</v>
      </c>
      <c r="B37" s="180" t="s">
        <v>84</v>
      </c>
      <c r="C37" s="164"/>
      <c r="D37" s="143"/>
      <c r="E37" s="185">
        <v>1426043000</v>
      </c>
      <c r="F37" s="185">
        <v>1393396098</v>
      </c>
      <c r="G37" s="137">
        <f>F37-E37</f>
        <v>-32646902</v>
      </c>
      <c r="H37" s="160">
        <f>ABS(IF(E37=0,0,(G37/E37)*100))</f>
        <v>2.29</v>
      </c>
      <c r="I37" s="154" t="s">
        <v>64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65</v>
      </c>
      <c r="J38" s="107">
        <v>31720</v>
      </c>
    </row>
    <row r="39" spans="1:10" s="107" customFormat="1" ht="30" customHeight="1">
      <c r="A39" s="179" t="s">
        <v>85</v>
      </c>
      <c r="B39" s="180" t="s">
        <v>86</v>
      </c>
      <c r="C39" s="164"/>
      <c r="D39" s="143"/>
      <c r="E39" s="136">
        <f>E35+E37</f>
        <v>1323494000</v>
      </c>
      <c r="F39" s="136">
        <f>F35+F37</f>
        <v>1616895589</v>
      </c>
      <c r="G39" s="137">
        <f>F39-E39</f>
        <v>293401589</v>
      </c>
      <c r="H39" s="160">
        <f>ABS(IF(E39=0,0,(G39/E39)*100))</f>
        <v>22.17</v>
      </c>
      <c r="I39" s="154" t="s">
        <v>66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67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68</v>
      </c>
      <c r="J41" s="107">
        <v>33000</v>
      </c>
    </row>
    <row r="42" spans="1:9" s="107" customFormat="1" ht="13.5" customHeight="1">
      <c r="A42" s="198" t="s">
        <v>87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88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2:H2"/>
    <mergeCell ref="A5:D6"/>
    <mergeCell ref="E5:E6"/>
    <mergeCell ref="F5:F6"/>
    <mergeCell ref="A3:J3"/>
    <mergeCell ref="G5:H5"/>
    <mergeCell ref="B20:C20"/>
    <mergeCell ref="B21:C21"/>
    <mergeCell ref="B22:C22"/>
    <mergeCell ref="A14:C14"/>
    <mergeCell ref="B16:C16"/>
    <mergeCell ref="A7:C7"/>
    <mergeCell ref="B9:C9"/>
    <mergeCell ref="B18:C18"/>
    <mergeCell ref="B10:C10"/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T100"/>
  <sheetViews>
    <sheetView showGridLines="0" tabSelected="1" workbookViewId="0" topLeftCell="A7">
      <selection activeCell="O8" sqref="O8:T39"/>
    </sheetView>
  </sheetViews>
  <sheetFormatPr defaultColWidth="9.00390625" defaultRowHeight="16.5"/>
  <cols>
    <col min="1" max="1" width="1.75390625" style="332" customWidth="1"/>
    <col min="2" max="2" width="2.625" style="333" customWidth="1"/>
    <col min="3" max="3" width="13.50390625" style="334" customWidth="1"/>
    <col min="4" max="4" width="1.4921875" style="334" customWidth="1"/>
    <col min="5" max="5" width="18.75390625" style="335" customWidth="1"/>
    <col min="6" max="6" width="8.75390625" style="335" customWidth="1"/>
    <col min="7" max="7" width="18.75390625" style="336" customWidth="1"/>
    <col min="8" max="8" width="8.75390625" style="335" customWidth="1"/>
    <col min="9" max="9" width="18.75390625" style="337" customWidth="1"/>
    <col min="10" max="10" width="8.75390625" style="338" customWidth="1"/>
    <col min="11" max="11" width="1.75390625" style="339" customWidth="1"/>
    <col min="12" max="12" width="2.625" style="339" customWidth="1"/>
    <col min="13" max="13" width="13.50390625" style="339" customWidth="1"/>
    <col min="14" max="14" width="1.4921875" style="339" customWidth="1"/>
    <col min="15" max="15" width="18.50390625" style="335" customWidth="1"/>
    <col min="16" max="16" width="8.75390625" style="335" customWidth="1"/>
    <col min="17" max="17" width="18.50390625" style="336" customWidth="1"/>
    <col min="18" max="18" width="8.75390625" style="335" customWidth="1"/>
    <col min="19" max="19" width="18.50390625" style="337" customWidth="1"/>
    <col min="20" max="20" width="8.75390625" style="338" customWidth="1"/>
    <col min="21" max="16384" width="10.00390625" style="339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O1" s="211"/>
      <c r="P1" s="211"/>
      <c r="Q1" s="211"/>
      <c r="R1" s="211"/>
      <c r="S1" s="212"/>
      <c r="T1" s="213"/>
    </row>
    <row r="2" spans="1:20" s="216" customFormat="1" ht="36" customHeight="1">
      <c r="A2" s="214" t="s">
        <v>108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109</v>
      </c>
      <c r="O2" s="217"/>
      <c r="P2" s="217"/>
      <c r="Q2" s="217"/>
      <c r="R2" s="217"/>
      <c r="S2" s="218"/>
      <c r="T2" s="219"/>
    </row>
    <row r="3" spans="3:20" s="220" customFormat="1" ht="18" customHeight="1">
      <c r="C3" s="221"/>
      <c r="D3" s="222"/>
      <c r="E3" s="223"/>
      <c r="F3" s="223"/>
      <c r="G3" s="223"/>
      <c r="H3" s="223"/>
      <c r="I3" s="224"/>
      <c r="J3" s="225"/>
      <c r="K3" s="226"/>
      <c r="O3" s="223"/>
      <c r="P3" s="223"/>
      <c r="Q3" s="223"/>
      <c r="R3" s="223"/>
      <c r="S3" s="224"/>
      <c r="T3" s="227"/>
    </row>
    <row r="4" spans="1:20" s="229" customFormat="1" ht="32.25" customHeight="1" thickBot="1">
      <c r="A4" s="228"/>
      <c r="B4" s="228"/>
      <c r="D4" s="230"/>
      <c r="F4" s="231"/>
      <c r="G4" s="231"/>
      <c r="H4" s="231"/>
      <c r="I4" s="232"/>
      <c r="J4" s="233" t="s">
        <v>110</v>
      </c>
      <c r="K4" s="234" t="s">
        <v>111</v>
      </c>
      <c r="O4" s="231"/>
      <c r="P4" s="231"/>
      <c r="Q4" s="231"/>
      <c r="R4" s="231"/>
      <c r="S4" s="235" t="s">
        <v>112</v>
      </c>
      <c r="T4" s="235"/>
    </row>
    <row r="5" spans="1:20" s="229" customFormat="1" ht="21.75" customHeight="1">
      <c r="A5" s="236" t="s">
        <v>113</v>
      </c>
      <c r="B5" s="237"/>
      <c r="C5" s="237"/>
      <c r="D5" s="238"/>
      <c r="E5" s="239" t="s">
        <v>89</v>
      </c>
      <c r="F5" s="240"/>
      <c r="G5" s="239" t="s">
        <v>90</v>
      </c>
      <c r="H5" s="240"/>
      <c r="I5" s="241" t="s">
        <v>114</v>
      </c>
      <c r="J5" s="242"/>
      <c r="K5" s="236" t="s">
        <v>113</v>
      </c>
      <c r="L5" s="237"/>
      <c r="M5" s="237"/>
      <c r="N5" s="238"/>
      <c r="O5" s="239" t="s">
        <v>89</v>
      </c>
      <c r="P5" s="240"/>
      <c r="Q5" s="239" t="s">
        <v>90</v>
      </c>
      <c r="R5" s="240"/>
      <c r="S5" s="241" t="s">
        <v>114</v>
      </c>
      <c r="T5" s="242"/>
    </row>
    <row r="6" spans="1:20" s="229" customFormat="1" ht="33" customHeight="1">
      <c r="A6" s="243"/>
      <c r="B6" s="243"/>
      <c r="C6" s="243"/>
      <c r="D6" s="244"/>
      <c r="E6" s="245" t="s">
        <v>91</v>
      </c>
      <c r="F6" s="246" t="s">
        <v>1</v>
      </c>
      <c r="G6" s="245" t="s">
        <v>91</v>
      </c>
      <c r="H6" s="246" t="s">
        <v>1</v>
      </c>
      <c r="I6" s="245" t="s">
        <v>91</v>
      </c>
      <c r="J6" s="247" t="s">
        <v>1</v>
      </c>
      <c r="K6" s="243"/>
      <c r="L6" s="243"/>
      <c r="M6" s="243"/>
      <c r="N6" s="244"/>
      <c r="O6" s="245" t="s">
        <v>91</v>
      </c>
      <c r="P6" s="246" t="s">
        <v>1</v>
      </c>
      <c r="Q6" s="245" t="s">
        <v>91</v>
      </c>
      <c r="R6" s="246" t="s">
        <v>1</v>
      </c>
      <c r="S6" s="245" t="s">
        <v>91</v>
      </c>
      <c r="T6" s="247" t="s">
        <v>1</v>
      </c>
    </row>
    <row r="7" spans="1:20" s="257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7" customFormat="1" ht="18.75" customHeight="1">
      <c r="A8" s="258"/>
      <c r="B8" s="259" t="s">
        <v>115</v>
      </c>
      <c r="C8" s="260"/>
      <c r="D8" s="261"/>
      <c r="E8" s="262">
        <f>E10+E20+E30</f>
        <v>2243318433</v>
      </c>
      <c r="F8" s="262">
        <f>IF(E$8&gt;0,(E8/E$8)*100,0)</f>
        <v>100</v>
      </c>
      <c r="G8" s="262">
        <f>G10+G20+G30</f>
        <v>2133213245</v>
      </c>
      <c r="H8" s="262">
        <f>IF(G$8&gt;0,(G8/G$8)*100,0)</f>
        <v>100</v>
      </c>
      <c r="I8" s="263">
        <f>E8-G8</f>
        <v>110105188</v>
      </c>
      <c r="J8" s="264">
        <f>ABS(IF(G8=0,0,(I8/G8)*100))</f>
        <v>5.16</v>
      </c>
      <c r="K8" s="265"/>
      <c r="L8" s="259" t="s">
        <v>116</v>
      </c>
      <c r="M8" s="260"/>
      <c r="N8" s="266"/>
      <c r="O8" s="262">
        <f>O10+O16</f>
        <v>141201420</v>
      </c>
      <c r="P8" s="262">
        <f>IF(O$39&gt;0,(O8/O$39)*100,0)</f>
        <v>6.29</v>
      </c>
      <c r="Q8" s="262">
        <f>Q10+Q16</f>
        <v>163369771</v>
      </c>
      <c r="R8" s="262">
        <f>IF(Q$39&gt;0,(Q8/Q$39)*100,0)</f>
        <v>7.66</v>
      </c>
      <c r="S8" s="263">
        <f>O8-Q8</f>
        <v>-22168351</v>
      </c>
      <c r="T8" s="264">
        <f>ABS(IF(Q8=0,0,(S8/Q8)*100))</f>
        <v>13.57</v>
      </c>
    </row>
    <row r="9" spans="1:20" s="272" customFormat="1" ht="18.75" customHeight="1">
      <c r="A9" s="265"/>
      <c r="B9" s="268"/>
      <c r="C9" s="269"/>
      <c r="D9" s="270"/>
      <c r="E9" s="262"/>
      <c r="F9" s="262"/>
      <c r="G9" s="262"/>
      <c r="H9" s="262"/>
      <c r="I9" s="263"/>
      <c r="J9" s="264"/>
      <c r="K9" s="265"/>
      <c r="L9" s="268"/>
      <c r="M9" s="269"/>
      <c r="N9" s="271"/>
      <c r="O9" s="262"/>
      <c r="P9" s="262"/>
      <c r="Q9" s="262"/>
      <c r="R9" s="262"/>
      <c r="S9" s="263"/>
      <c r="T9" s="264"/>
    </row>
    <row r="10" spans="1:20" s="280" customFormat="1" ht="18.75" customHeight="1">
      <c r="A10" s="273" t="s">
        <v>117</v>
      </c>
      <c r="B10" s="274"/>
      <c r="C10" s="275"/>
      <c r="D10" s="276"/>
      <c r="E10" s="262">
        <f>SUM(E12:E17)</f>
        <v>2181677847</v>
      </c>
      <c r="F10" s="262">
        <f>IF(E$8&gt;0,(E10/E$8)*100,0)</f>
        <v>97.25</v>
      </c>
      <c r="G10" s="262">
        <f>SUM(G12:G17)</f>
        <v>2073240382</v>
      </c>
      <c r="H10" s="262">
        <f>IF(G$8&gt;0,(G10/G$8)*100,0)</f>
        <v>97.19</v>
      </c>
      <c r="I10" s="263">
        <f>E10-G10</f>
        <v>108437465</v>
      </c>
      <c r="J10" s="264">
        <f>ABS(IF(G10=0,0,(I10/G10)*100))</f>
        <v>5.23</v>
      </c>
      <c r="K10" s="273" t="s">
        <v>118</v>
      </c>
      <c r="L10" s="277"/>
      <c r="M10" s="278"/>
      <c r="N10" s="279"/>
      <c r="O10" s="262">
        <f>SUM(O12:O14)</f>
        <v>60491646</v>
      </c>
      <c r="P10" s="262">
        <f>IF(O$39&gt;0,(O10/O$39)*100,0)</f>
        <v>2.7</v>
      </c>
      <c r="Q10" s="262">
        <f>SUM(Q12:Q14)</f>
        <v>85187804</v>
      </c>
      <c r="R10" s="262">
        <f>IF(Q$39&gt;0,(Q10/Q$39)*100,0)</f>
        <v>3.99</v>
      </c>
      <c r="S10" s="263">
        <f>O10-Q10</f>
        <v>-24696158</v>
      </c>
      <c r="T10" s="264">
        <f>ABS(IF(Q10=0,0,(S10/Q10)*100))</f>
        <v>28.99</v>
      </c>
    </row>
    <row r="11" spans="1:20" s="286" customFormat="1" ht="18.75" customHeight="1">
      <c r="A11" s="268"/>
      <c r="B11" s="274"/>
      <c r="C11" s="275"/>
      <c r="D11" s="281"/>
      <c r="E11" s="282"/>
      <c r="F11" s="282"/>
      <c r="G11" s="282"/>
      <c r="H11" s="282"/>
      <c r="I11" s="283"/>
      <c r="J11" s="284"/>
      <c r="K11" s="268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5"/>
      <c r="B12" s="287" t="s">
        <v>92</v>
      </c>
      <c r="C12" s="288"/>
      <c r="D12" s="281"/>
      <c r="E12" s="289">
        <v>1616895589</v>
      </c>
      <c r="F12" s="282">
        <f aca="true" t="shared" si="0" ref="F12:F17">IF(E$8&gt;0,(E12/E$8)*100,0)</f>
        <v>72.08</v>
      </c>
      <c r="G12" s="289">
        <v>1393396098</v>
      </c>
      <c r="H12" s="282">
        <f aca="true" t="shared" si="1" ref="H12:H17">IF(G$8&gt;0,(G12/G$8)*100,0)</f>
        <v>65.32</v>
      </c>
      <c r="I12" s="290">
        <f aca="true" t="shared" si="2" ref="I12:I17">E12-G12</f>
        <v>223499491</v>
      </c>
      <c r="J12" s="284">
        <f aca="true" t="shared" si="3" ref="J12:J17">ABS(IF(G12=0,0,(I12/G12)*100))</f>
        <v>16.04</v>
      </c>
      <c r="K12" s="265"/>
      <c r="L12" s="287" t="s">
        <v>93</v>
      </c>
      <c r="M12" s="288"/>
      <c r="N12" s="291"/>
      <c r="O12" s="289"/>
      <c r="P12" s="282">
        <f>IF(O$39&gt;0,(O12/O$39)*100,0)</f>
        <v>0</v>
      </c>
      <c r="Q12" s="289"/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5"/>
      <c r="B13" s="287" t="s">
        <v>94</v>
      </c>
      <c r="C13" s="288"/>
      <c r="D13" s="281"/>
      <c r="E13" s="289"/>
      <c r="F13" s="282">
        <f t="shared" si="0"/>
        <v>0</v>
      </c>
      <c r="G13" s="289"/>
      <c r="H13" s="282">
        <f t="shared" si="1"/>
        <v>0</v>
      </c>
      <c r="I13" s="290">
        <f t="shared" si="2"/>
        <v>0</v>
      </c>
      <c r="J13" s="284">
        <f t="shared" si="3"/>
        <v>0</v>
      </c>
      <c r="K13" s="265"/>
      <c r="L13" s="287" t="s">
        <v>95</v>
      </c>
      <c r="M13" s="288"/>
      <c r="N13" s="291"/>
      <c r="O13" s="289">
        <v>56981495</v>
      </c>
      <c r="P13" s="282">
        <f>IF(O$39&gt;0,(O13/O$39)*100,0)</f>
        <v>2.54</v>
      </c>
      <c r="Q13" s="289">
        <v>74730455</v>
      </c>
      <c r="R13" s="282">
        <f>IF(Q$39&gt;0,(Q13/Q$39)*100,0)</f>
        <v>3.5</v>
      </c>
      <c r="S13" s="290">
        <f>O13-Q13</f>
        <v>-17748960</v>
      </c>
      <c r="T13" s="284">
        <f>ABS(IF(Q13=0,0,(S13/Q13)*100))</f>
        <v>23.75</v>
      </c>
    </row>
    <row r="14" spans="1:20" s="286" customFormat="1" ht="18.75" customHeight="1">
      <c r="A14" s="265"/>
      <c r="B14" s="287" t="s">
        <v>96</v>
      </c>
      <c r="C14" s="288"/>
      <c r="D14" s="281"/>
      <c r="E14" s="289">
        <v>32419200</v>
      </c>
      <c r="F14" s="282">
        <f t="shared" si="0"/>
        <v>1.45</v>
      </c>
      <c r="G14" s="289">
        <v>37832550</v>
      </c>
      <c r="H14" s="282">
        <f t="shared" si="1"/>
        <v>1.77</v>
      </c>
      <c r="I14" s="290">
        <f t="shared" si="2"/>
        <v>-5413350</v>
      </c>
      <c r="J14" s="284">
        <f t="shared" si="3"/>
        <v>14.31</v>
      </c>
      <c r="K14" s="265"/>
      <c r="L14" s="287" t="s">
        <v>97</v>
      </c>
      <c r="M14" s="288"/>
      <c r="N14" s="291"/>
      <c r="O14" s="289">
        <v>3510151</v>
      </c>
      <c r="P14" s="282">
        <f>IF(O$39&gt;0,(O14/O$39)*100,0)</f>
        <v>0.16</v>
      </c>
      <c r="Q14" s="289">
        <v>10457349</v>
      </c>
      <c r="R14" s="282">
        <f>IF(Q$39&gt;0,(Q14/Q$39)*100,0)</f>
        <v>0.49</v>
      </c>
      <c r="S14" s="290">
        <f>O14-Q14</f>
        <v>-6947198</v>
      </c>
      <c r="T14" s="284">
        <f>ABS(IF(Q14=0,0,(S14/Q14)*100))</f>
        <v>66.43</v>
      </c>
    </row>
    <row r="15" spans="1:20" s="286" customFormat="1" ht="18.75" customHeight="1">
      <c r="A15" s="265"/>
      <c r="B15" s="287" t="s">
        <v>98</v>
      </c>
      <c r="C15" s="288"/>
      <c r="D15" s="281"/>
      <c r="E15" s="289"/>
      <c r="F15" s="282">
        <f t="shared" si="0"/>
        <v>0</v>
      </c>
      <c r="G15" s="289"/>
      <c r="H15" s="282">
        <f t="shared" si="1"/>
        <v>0</v>
      </c>
      <c r="I15" s="290">
        <f t="shared" si="2"/>
        <v>0</v>
      </c>
      <c r="J15" s="284">
        <f t="shared" si="3"/>
        <v>0</v>
      </c>
      <c r="K15" s="265"/>
      <c r="L15" s="268"/>
      <c r="M15" s="292"/>
      <c r="N15" s="293"/>
      <c r="O15" s="282"/>
      <c r="P15" s="262"/>
      <c r="Q15" s="282"/>
      <c r="R15" s="262"/>
      <c r="S15" s="290"/>
      <c r="T15" s="294"/>
    </row>
    <row r="16" spans="1:20" s="286" customFormat="1" ht="18.75" customHeight="1">
      <c r="A16" s="265"/>
      <c r="B16" s="287" t="s">
        <v>99</v>
      </c>
      <c r="C16" s="288"/>
      <c r="D16" s="281"/>
      <c r="E16" s="289">
        <v>532363058</v>
      </c>
      <c r="F16" s="282">
        <f t="shared" si="0"/>
        <v>23.73</v>
      </c>
      <c r="G16" s="289">
        <v>642011734</v>
      </c>
      <c r="H16" s="282">
        <f t="shared" si="1"/>
        <v>30.1</v>
      </c>
      <c r="I16" s="290">
        <f t="shared" si="2"/>
        <v>-109648676</v>
      </c>
      <c r="J16" s="284">
        <f t="shared" si="3"/>
        <v>17.08</v>
      </c>
      <c r="K16" s="273" t="s">
        <v>119</v>
      </c>
      <c r="L16" s="295"/>
      <c r="M16" s="296"/>
      <c r="N16" s="295"/>
      <c r="O16" s="262">
        <f>O18</f>
        <v>80709774</v>
      </c>
      <c r="P16" s="262">
        <f>IF(O$39&gt;0,(O16/O$39)*100,0)</f>
        <v>3.6</v>
      </c>
      <c r="Q16" s="262">
        <f>Q18</f>
        <v>78181967</v>
      </c>
      <c r="R16" s="262">
        <f>IF(Q$39&gt;0,(Q16/Q$39)*100,0)</f>
        <v>3.66</v>
      </c>
      <c r="S16" s="263">
        <f>O16-Q16</f>
        <v>2527807</v>
      </c>
      <c r="T16" s="264">
        <f>ABS(IF(Q16=0,0,(S16/Q16)*100))</f>
        <v>3.23</v>
      </c>
    </row>
    <row r="17" spans="1:20" s="286" customFormat="1" ht="18.75" customHeight="1">
      <c r="A17" s="265"/>
      <c r="B17" s="287" t="s">
        <v>100</v>
      </c>
      <c r="C17" s="288"/>
      <c r="D17" s="281"/>
      <c r="E17" s="289"/>
      <c r="F17" s="282">
        <f t="shared" si="0"/>
        <v>0</v>
      </c>
      <c r="G17" s="289"/>
      <c r="H17" s="282">
        <f t="shared" si="1"/>
        <v>0</v>
      </c>
      <c r="I17" s="290">
        <f t="shared" si="2"/>
        <v>0</v>
      </c>
      <c r="J17" s="284">
        <f t="shared" si="3"/>
        <v>0</v>
      </c>
      <c r="K17" s="268"/>
      <c r="L17" s="277"/>
      <c r="M17" s="278"/>
      <c r="N17" s="279"/>
      <c r="O17" s="282"/>
      <c r="P17" s="262"/>
      <c r="Q17" s="282"/>
      <c r="R17" s="262"/>
      <c r="S17" s="297"/>
      <c r="T17" s="294"/>
    </row>
    <row r="18" spans="1:20" s="280" customFormat="1" ht="18.75" customHeight="1">
      <c r="A18" s="265"/>
      <c r="B18" s="268"/>
      <c r="C18" s="269"/>
      <c r="D18" s="276"/>
      <c r="E18" s="262"/>
      <c r="F18" s="262"/>
      <c r="G18" s="262"/>
      <c r="H18" s="262"/>
      <c r="I18" s="297"/>
      <c r="J18" s="264"/>
      <c r="K18" s="265"/>
      <c r="L18" s="287" t="s">
        <v>101</v>
      </c>
      <c r="M18" s="288"/>
      <c r="N18" s="291"/>
      <c r="O18" s="289">
        <v>80709774</v>
      </c>
      <c r="P18" s="282">
        <f>IF(O$39&gt;0,(O18/O$39)*100,0)</f>
        <v>3.6</v>
      </c>
      <c r="Q18" s="289">
        <v>78181967</v>
      </c>
      <c r="R18" s="282">
        <f>IF(Q$39&gt;0,(Q18/Q$39)*100,0)</f>
        <v>3.66</v>
      </c>
      <c r="S18" s="290">
        <f>O18-Q18</f>
        <v>2527807</v>
      </c>
      <c r="T18" s="284">
        <f>ABS(IF(Q18=0,0,(S18/Q18)*100))</f>
        <v>3.23</v>
      </c>
    </row>
    <row r="19" spans="1:20" s="280" customFormat="1" ht="18.75" customHeight="1">
      <c r="A19" s="265"/>
      <c r="B19" s="268"/>
      <c r="C19" s="269"/>
      <c r="D19" s="276"/>
      <c r="E19" s="262"/>
      <c r="F19" s="262"/>
      <c r="G19" s="262"/>
      <c r="H19" s="262"/>
      <c r="I19" s="297"/>
      <c r="J19" s="264"/>
      <c r="K19" s="265"/>
      <c r="L19" s="268"/>
      <c r="M19" s="292"/>
      <c r="N19" s="293"/>
      <c r="O19" s="282"/>
      <c r="P19" s="262"/>
      <c r="Q19" s="282"/>
      <c r="R19" s="262"/>
      <c r="S19" s="290"/>
      <c r="T19" s="294"/>
    </row>
    <row r="20" spans="1:20" s="286" customFormat="1" ht="18.75" customHeight="1">
      <c r="A20" s="273" t="s">
        <v>120</v>
      </c>
      <c r="B20" s="273"/>
      <c r="C20" s="273"/>
      <c r="D20" s="298"/>
      <c r="E20" s="262">
        <f>SUM(E23:E27)</f>
        <v>37953648</v>
      </c>
      <c r="F20" s="262">
        <f>IF(E$8&gt;0,(E20/E$8)*100,0)</f>
        <v>1.69</v>
      </c>
      <c r="G20" s="262">
        <f>SUM(G23:G27)</f>
        <v>34700521</v>
      </c>
      <c r="H20" s="262">
        <f>IF(G$8&gt;0,(G20/G$8)*100,0)</f>
        <v>1.63</v>
      </c>
      <c r="I20" s="263">
        <f>E20-G20</f>
        <v>3253127</v>
      </c>
      <c r="J20" s="264">
        <f>ABS(IF(G20=0,0,(I20/G20)*100))</f>
        <v>9.37</v>
      </c>
      <c r="K20" s="265"/>
      <c r="L20" s="299" t="s">
        <v>121</v>
      </c>
      <c r="M20" s="296"/>
      <c r="N20" s="300"/>
      <c r="O20" s="262">
        <f>O22</f>
        <v>2102117013</v>
      </c>
      <c r="P20" s="262">
        <f>IF(O$39&gt;0,(O20/O$39)*100,0)</f>
        <v>93.71</v>
      </c>
      <c r="Q20" s="262">
        <f>Q22</f>
        <v>1969843474</v>
      </c>
      <c r="R20" s="262">
        <f>IF(Q$39&gt;0,(Q20/Q$39)*100,0)</f>
        <v>92.34</v>
      </c>
      <c r="S20" s="263">
        <f>O20-Q20</f>
        <v>132273539</v>
      </c>
      <c r="T20" s="264">
        <f>ABS(IF(Q20=0,0,(S20/Q20)*100))</f>
        <v>6.71</v>
      </c>
    </row>
    <row r="21" spans="1:20" s="286" customFormat="1" ht="18.75" customHeight="1">
      <c r="A21" s="273" t="s">
        <v>122</v>
      </c>
      <c r="B21" s="273"/>
      <c r="C21" s="273"/>
      <c r="D21" s="298"/>
      <c r="E21" s="262"/>
      <c r="F21" s="282"/>
      <c r="G21" s="262"/>
      <c r="H21" s="282"/>
      <c r="I21" s="263"/>
      <c r="J21" s="284"/>
      <c r="K21" s="265"/>
      <c r="L21" s="273"/>
      <c r="M21" s="269"/>
      <c r="N21" s="271"/>
      <c r="O21" s="262"/>
      <c r="P21" s="262"/>
      <c r="Q21" s="262"/>
      <c r="R21" s="262"/>
      <c r="S21" s="263"/>
      <c r="T21" s="264"/>
    </row>
    <row r="22" spans="1:20" s="286" customFormat="1" ht="18.75" customHeight="1">
      <c r="A22" s="268"/>
      <c r="B22" s="274"/>
      <c r="C22" s="275"/>
      <c r="D22" s="281"/>
      <c r="E22" s="282"/>
      <c r="F22" s="282"/>
      <c r="G22" s="282"/>
      <c r="H22" s="282"/>
      <c r="I22" s="283"/>
      <c r="J22" s="284"/>
      <c r="K22" s="273" t="s">
        <v>123</v>
      </c>
      <c r="L22" s="277"/>
      <c r="M22" s="292"/>
      <c r="N22" s="293"/>
      <c r="O22" s="262">
        <f>O24</f>
        <v>2102117013</v>
      </c>
      <c r="P22" s="262">
        <f>IF(O$39&gt;0,(O22/O$39)*100,0)</f>
        <v>93.71</v>
      </c>
      <c r="Q22" s="262">
        <f>Q24</f>
        <v>1969843474</v>
      </c>
      <c r="R22" s="262">
        <f>IF(Q$39&gt;0,(Q22/Q$39)*100,0)</f>
        <v>92.34</v>
      </c>
      <c r="S22" s="263">
        <f>O22-Q22</f>
        <v>132273539</v>
      </c>
      <c r="T22" s="264">
        <f>ABS(IF(Q22=0,0,(S22/Q22)*100))</f>
        <v>6.71</v>
      </c>
    </row>
    <row r="23" spans="1:20" s="286" customFormat="1" ht="18.75" customHeight="1">
      <c r="A23" s="265"/>
      <c r="B23" s="287" t="s">
        <v>102</v>
      </c>
      <c r="C23" s="288"/>
      <c r="D23" s="281"/>
      <c r="E23" s="289"/>
      <c r="F23" s="282">
        <f>IF(E$8&gt;0,(E23/E$8)*100,0)</f>
        <v>0</v>
      </c>
      <c r="G23" s="289"/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8"/>
      <c r="L23" s="277"/>
      <c r="M23" s="292"/>
      <c r="N23" s="293"/>
      <c r="O23" s="282"/>
      <c r="P23" s="262"/>
      <c r="Q23" s="282"/>
      <c r="R23" s="262"/>
      <c r="S23" s="297"/>
      <c r="T23" s="294"/>
    </row>
    <row r="24" spans="1:20" s="286" customFormat="1" ht="18.75" customHeight="1">
      <c r="A24" s="265"/>
      <c r="B24" s="287" t="s">
        <v>103</v>
      </c>
      <c r="C24" s="288"/>
      <c r="D24" s="281"/>
      <c r="E24" s="289"/>
      <c r="F24" s="282">
        <f>IF(E$8&gt;0,(E24/E$8)*100,0)</f>
        <v>0</v>
      </c>
      <c r="G24" s="289"/>
      <c r="H24" s="282">
        <f>IF(G$8&gt;0,(G24/G$8)*100,0)</f>
        <v>0</v>
      </c>
      <c r="I24" s="290">
        <f>E24-G24</f>
        <v>0</v>
      </c>
      <c r="J24" s="284">
        <f>ABS(IF(G24=0,0,(I24/G24)*100))</f>
        <v>0</v>
      </c>
      <c r="K24" s="268"/>
      <c r="L24" s="287" t="s">
        <v>124</v>
      </c>
      <c r="M24" s="288"/>
      <c r="N24" s="291"/>
      <c r="O24" s="301">
        <v>2102117013</v>
      </c>
      <c r="P24" s="282">
        <f>IF(O$39&gt;0,(O24/O$39)*100,0)</f>
        <v>93.71</v>
      </c>
      <c r="Q24" s="289">
        <v>1969843474</v>
      </c>
      <c r="R24" s="282">
        <f>IF(Q$39&gt;0,(Q24/Q$39)*100,0)</f>
        <v>92.34</v>
      </c>
      <c r="S24" s="290">
        <f>O24-Q24</f>
        <v>132273539</v>
      </c>
      <c r="T24" s="284">
        <f>ABS(IF(Q24=0,0,(S24/Q24)*100))</f>
        <v>6.71</v>
      </c>
    </row>
    <row r="25" spans="1:20" s="280" customFormat="1" ht="18.75" customHeight="1">
      <c r="A25" s="265"/>
      <c r="B25" s="287" t="s">
        <v>104</v>
      </c>
      <c r="C25" s="288"/>
      <c r="D25" s="281"/>
      <c r="E25" s="289"/>
      <c r="F25" s="282">
        <f>IF(E$8&gt;0,(E25/E$8)*100,0)</f>
        <v>0</v>
      </c>
      <c r="G25" s="289"/>
      <c r="H25" s="282">
        <f>IF(G$8&gt;0,(G25/G$8)*100,0)</f>
        <v>0</v>
      </c>
      <c r="I25" s="290">
        <f>E25-G25</f>
        <v>0</v>
      </c>
      <c r="J25" s="284">
        <f>ABS(IF(G25=0,0,(I25/G25)*100))</f>
        <v>0</v>
      </c>
      <c r="K25" s="268"/>
      <c r="L25" s="287"/>
      <c r="M25" s="288"/>
      <c r="N25" s="291"/>
      <c r="O25" s="282"/>
      <c r="P25" s="282">
        <f>IF(O$39&gt;0,(O25/O$39)*100,0)</f>
        <v>0</v>
      </c>
      <c r="Q25" s="282"/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5"/>
      <c r="B26" s="287" t="s">
        <v>105</v>
      </c>
      <c r="C26" s="288"/>
      <c r="D26" s="276"/>
      <c r="E26" s="289">
        <v>37953648</v>
      </c>
      <c r="F26" s="282">
        <f>IF(E$8&gt;0,(E26/E$8)*100,0)</f>
        <v>1.69</v>
      </c>
      <c r="G26" s="289">
        <v>34700521</v>
      </c>
      <c r="H26" s="282">
        <f>IF(G$8&gt;0,(G26/G$8)*100,0)</f>
        <v>1.63</v>
      </c>
      <c r="I26" s="290">
        <f>E26-G26</f>
        <v>3253127</v>
      </c>
      <c r="J26" s="284">
        <f>ABS(IF(G26=0,0,(I26/G26)*100))</f>
        <v>9.37</v>
      </c>
      <c r="K26" s="268"/>
      <c r="L26" s="292"/>
      <c r="M26" s="302"/>
      <c r="N26" s="291"/>
      <c r="O26" s="282"/>
      <c r="P26" s="262"/>
      <c r="Q26" s="282"/>
      <c r="R26" s="262"/>
      <c r="S26" s="290"/>
      <c r="T26" s="294"/>
    </row>
    <row r="27" spans="1:20" s="286" customFormat="1" ht="33" customHeight="1">
      <c r="A27" s="265"/>
      <c r="B27" s="287" t="s">
        <v>125</v>
      </c>
      <c r="C27" s="288"/>
      <c r="D27" s="276"/>
      <c r="E27" s="289"/>
      <c r="F27" s="282">
        <f>IF(E$8&gt;0,(E27/E$8)*100,0)</f>
        <v>0</v>
      </c>
      <c r="G27" s="289"/>
      <c r="H27" s="282">
        <f>IF(G$8&gt;0,(G27/G$8)*100,0)</f>
        <v>0</v>
      </c>
      <c r="I27" s="290">
        <f>E27-G27</f>
        <v>0</v>
      </c>
      <c r="J27" s="284">
        <f>ABS(IF(G27=0,0,(I27/G27)*100))</f>
        <v>0</v>
      </c>
      <c r="K27" s="268"/>
      <c r="L27" s="292"/>
      <c r="M27" s="302"/>
      <c r="N27" s="291"/>
      <c r="O27" s="282"/>
      <c r="P27" s="262"/>
      <c r="Q27" s="282"/>
      <c r="R27" s="262"/>
      <c r="S27" s="290"/>
      <c r="T27" s="294"/>
    </row>
    <row r="28" spans="1:20" s="286" customFormat="1" ht="18.75" customHeight="1">
      <c r="A28" s="265"/>
      <c r="B28" s="268"/>
      <c r="C28" s="269"/>
      <c r="D28" s="281"/>
      <c r="E28" s="282"/>
      <c r="F28" s="282"/>
      <c r="G28" s="282"/>
      <c r="H28" s="282"/>
      <c r="I28" s="290"/>
      <c r="J28" s="284"/>
      <c r="K28" s="268"/>
      <c r="L28" s="292"/>
      <c r="M28" s="302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5"/>
      <c r="B29" s="268"/>
      <c r="C29" s="269"/>
      <c r="D29" s="281"/>
      <c r="E29" s="282"/>
      <c r="F29" s="282"/>
      <c r="G29" s="282"/>
      <c r="H29" s="282"/>
      <c r="I29" s="283"/>
      <c r="J29" s="284"/>
      <c r="K29" s="268"/>
      <c r="L29" s="292"/>
      <c r="M29" s="302"/>
      <c r="N29" s="291"/>
      <c r="O29" s="282"/>
      <c r="P29" s="282"/>
      <c r="Q29" s="282"/>
      <c r="R29" s="282"/>
      <c r="S29" s="283"/>
      <c r="T29" s="285"/>
    </row>
    <row r="30" spans="1:20" s="286" customFormat="1" ht="18.75" customHeight="1">
      <c r="A30" s="273" t="s">
        <v>126</v>
      </c>
      <c r="B30" s="303"/>
      <c r="C30" s="275"/>
      <c r="D30" s="281"/>
      <c r="E30" s="262">
        <f>SUM(E32:E33)</f>
        <v>23686938</v>
      </c>
      <c r="F30" s="262">
        <f>IF(E$8&gt;0,(E30/E$8)*100,0)</f>
        <v>1.06</v>
      </c>
      <c r="G30" s="262">
        <f>SUM(G32:G33)</f>
        <v>25272342</v>
      </c>
      <c r="H30" s="262">
        <f>IF(G$8&gt;0,(G30/G$8)*100,0)</f>
        <v>1.18</v>
      </c>
      <c r="I30" s="263">
        <f>E30-G30</f>
        <v>-1585404</v>
      </c>
      <c r="J30" s="264">
        <f>ABS(IF(G30=0,0,(I30/G30)*100))</f>
        <v>6.27</v>
      </c>
      <c r="K30" s="268"/>
      <c r="L30" s="292"/>
      <c r="M30" s="302"/>
      <c r="N30" s="291"/>
      <c r="O30" s="282"/>
      <c r="P30" s="262"/>
      <c r="Q30" s="282"/>
      <c r="R30" s="262"/>
      <c r="S30" s="297"/>
      <c r="T30" s="294"/>
    </row>
    <row r="31" spans="1:20" s="286" customFormat="1" ht="18.75" customHeight="1">
      <c r="A31" s="268"/>
      <c r="B31" s="303"/>
      <c r="C31" s="275"/>
      <c r="D31" s="281"/>
      <c r="E31" s="282"/>
      <c r="F31" s="282"/>
      <c r="G31" s="282"/>
      <c r="H31" s="282"/>
      <c r="I31" s="283"/>
      <c r="J31" s="284"/>
      <c r="K31" s="268"/>
      <c r="L31" s="292"/>
      <c r="M31" s="302"/>
      <c r="N31" s="291"/>
      <c r="O31" s="282"/>
      <c r="P31" s="282"/>
      <c r="Q31" s="282"/>
      <c r="R31" s="282"/>
      <c r="S31" s="283"/>
      <c r="T31" s="285"/>
    </row>
    <row r="32" spans="1:20" s="286" customFormat="1" ht="18.75" customHeight="1">
      <c r="A32" s="265"/>
      <c r="B32" s="287" t="s">
        <v>106</v>
      </c>
      <c r="C32" s="288"/>
      <c r="D32" s="281"/>
      <c r="E32" s="289">
        <v>23686938</v>
      </c>
      <c r="F32" s="282">
        <f>IF(E$8&gt;0,(E32/E$8)*100,0)</f>
        <v>1.06</v>
      </c>
      <c r="G32" s="289">
        <v>25272342</v>
      </c>
      <c r="H32" s="282">
        <f>IF(G$8&gt;0,(G32/G$8)*100,0)</f>
        <v>1.18</v>
      </c>
      <c r="I32" s="290">
        <f>E32-G32</f>
        <v>-1585404</v>
      </c>
      <c r="J32" s="284">
        <f>ABS(IF(G32=0,0,(I32/G32)*100))</f>
        <v>6.27</v>
      </c>
      <c r="K32" s="268"/>
      <c r="L32" s="292"/>
      <c r="M32" s="302"/>
      <c r="N32" s="291"/>
      <c r="O32" s="282"/>
      <c r="P32" s="262"/>
      <c r="Q32" s="282"/>
      <c r="R32" s="262"/>
      <c r="S32" s="297"/>
      <c r="T32" s="294"/>
    </row>
    <row r="33" spans="1:20" s="286" customFormat="1" ht="18.75" customHeight="1">
      <c r="A33" s="265"/>
      <c r="B33" s="287" t="s">
        <v>107</v>
      </c>
      <c r="C33" s="288"/>
      <c r="D33" s="281"/>
      <c r="E33" s="289"/>
      <c r="F33" s="282">
        <f>IF(E$8&gt;0,(E33/E$8)*100,0)</f>
        <v>0</v>
      </c>
      <c r="G33" s="289"/>
      <c r="H33" s="282">
        <f>IF(G$8&gt;0,(G33/G$8)*100,0)</f>
        <v>0</v>
      </c>
      <c r="I33" s="290">
        <f>E33-G33</f>
        <v>0</v>
      </c>
      <c r="J33" s="284">
        <f>ABS(IF(G33=0,0,(I33/G33)*100))</f>
        <v>0</v>
      </c>
      <c r="K33" s="268"/>
      <c r="L33" s="292"/>
      <c r="M33" s="302"/>
      <c r="N33" s="291"/>
      <c r="O33" s="282"/>
      <c r="P33" s="262"/>
      <c r="Q33" s="282"/>
      <c r="R33" s="262"/>
      <c r="S33" s="297"/>
      <c r="T33" s="294"/>
    </row>
    <row r="34" spans="1:20" s="286" customFormat="1" ht="18.75" customHeight="1">
      <c r="A34" s="265"/>
      <c r="B34" s="269"/>
      <c r="C34" s="304"/>
      <c r="D34" s="281"/>
      <c r="E34" s="282"/>
      <c r="F34" s="282"/>
      <c r="G34" s="282"/>
      <c r="H34" s="282"/>
      <c r="I34" s="290"/>
      <c r="J34" s="284"/>
      <c r="K34" s="268"/>
      <c r="L34" s="292"/>
      <c r="M34" s="302"/>
      <c r="N34" s="291"/>
      <c r="O34" s="282"/>
      <c r="P34" s="262"/>
      <c r="Q34" s="282"/>
      <c r="R34" s="262"/>
      <c r="S34" s="297"/>
      <c r="T34" s="294"/>
    </row>
    <row r="35" spans="1:20" s="286" customFormat="1" ht="19.5" customHeight="1">
      <c r="A35" s="265"/>
      <c r="B35" s="269"/>
      <c r="C35" s="304"/>
      <c r="D35" s="281"/>
      <c r="E35" s="282"/>
      <c r="F35" s="282"/>
      <c r="G35" s="282"/>
      <c r="H35" s="282"/>
      <c r="I35" s="290"/>
      <c r="J35" s="284"/>
      <c r="K35" s="268"/>
      <c r="L35" s="292"/>
      <c r="M35" s="302"/>
      <c r="N35" s="291"/>
      <c r="O35" s="282"/>
      <c r="P35" s="262"/>
      <c r="Q35" s="282"/>
      <c r="R35" s="262"/>
      <c r="S35" s="297"/>
      <c r="T35" s="294"/>
    </row>
    <row r="36" spans="1:20" s="286" customFormat="1" ht="19.5" customHeight="1">
      <c r="A36" s="265"/>
      <c r="B36" s="269"/>
      <c r="C36" s="304"/>
      <c r="D36" s="281"/>
      <c r="E36" s="282"/>
      <c r="F36" s="282"/>
      <c r="G36" s="282"/>
      <c r="H36" s="282"/>
      <c r="I36" s="290"/>
      <c r="J36" s="284"/>
      <c r="K36" s="268"/>
      <c r="L36" s="292"/>
      <c r="M36" s="302"/>
      <c r="N36" s="291"/>
      <c r="O36" s="282"/>
      <c r="P36" s="262"/>
      <c r="Q36" s="282"/>
      <c r="R36" s="262"/>
      <c r="S36" s="297"/>
      <c r="T36" s="294"/>
    </row>
    <row r="37" spans="1:20" s="286" customFormat="1" ht="19.5" customHeight="1">
      <c r="A37" s="265"/>
      <c r="B37" s="269"/>
      <c r="C37" s="304"/>
      <c r="D37" s="281"/>
      <c r="E37" s="282"/>
      <c r="F37" s="282"/>
      <c r="G37" s="282"/>
      <c r="H37" s="282"/>
      <c r="I37" s="290"/>
      <c r="J37" s="284"/>
      <c r="K37" s="268"/>
      <c r="L37" s="292"/>
      <c r="M37" s="302"/>
      <c r="N37" s="291"/>
      <c r="O37" s="282"/>
      <c r="P37" s="262"/>
      <c r="Q37" s="282"/>
      <c r="R37" s="262"/>
      <c r="S37" s="297"/>
      <c r="T37" s="294"/>
    </row>
    <row r="38" spans="1:20" s="280" customFormat="1" ht="19.5" customHeight="1">
      <c r="A38" s="265"/>
      <c r="B38" s="268"/>
      <c r="C38" s="269"/>
      <c r="D38" s="270"/>
      <c r="E38" s="282"/>
      <c r="F38" s="282"/>
      <c r="G38" s="282"/>
      <c r="H38" s="282"/>
      <c r="I38" s="283"/>
      <c r="J38" s="284"/>
      <c r="K38" s="268"/>
      <c r="L38" s="292"/>
      <c r="M38" s="302"/>
      <c r="N38" s="291"/>
      <c r="O38" s="282"/>
      <c r="P38" s="282"/>
      <c r="Q38" s="282"/>
      <c r="R38" s="282"/>
      <c r="S38" s="283"/>
      <c r="T38" s="285"/>
    </row>
    <row r="39" spans="1:20" s="313" customFormat="1" ht="32.25" customHeight="1" thickBot="1">
      <c r="A39" s="305"/>
      <c r="B39" s="306" t="s">
        <v>127</v>
      </c>
      <c r="C39" s="307"/>
      <c r="D39" s="308"/>
      <c r="E39" s="309">
        <f>E8</f>
        <v>2243318433</v>
      </c>
      <c r="F39" s="310">
        <f>IF(E$8&gt;0,(E39/E$8)*100,0)</f>
        <v>100</v>
      </c>
      <c r="G39" s="309">
        <f>G8</f>
        <v>2133213245</v>
      </c>
      <c r="H39" s="310">
        <f>IF(G$8&gt;0,(G39/G$8)*100,0)</f>
        <v>100</v>
      </c>
      <c r="I39" s="311">
        <f>E39-G39</f>
        <v>110105188</v>
      </c>
      <c r="J39" s="312">
        <f>ABS(IF(G39=0,0,(I39/G39)*100))</f>
        <v>5.16</v>
      </c>
      <c r="K39" s="305"/>
      <c r="L39" s="306" t="s">
        <v>128</v>
      </c>
      <c r="M39" s="307"/>
      <c r="N39" s="308"/>
      <c r="O39" s="309">
        <f>O8+O20</f>
        <v>2243318433</v>
      </c>
      <c r="P39" s="310">
        <f>IF(O$39&gt;0,(O39/O$39)*100,0)</f>
        <v>100</v>
      </c>
      <c r="Q39" s="309">
        <f>Q8+Q20</f>
        <v>2133213245</v>
      </c>
      <c r="R39" s="310">
        <f>IF(Q$39&gt;0,(Q39/Q$39)*100,0)</f>
        <v>100</v>
      </c>
      <c r="S39" s="311">
        <f>O39-Q39</f>
        <v>110105188</v>
      </c>
      <c r="T39" s="312">
        <f>ABS(IF(Q39=0,0,(S39/Q39)*100))</f>
        <v>5.16</v>
      </c>
    </row>
    <row r="40" spans="1:20" s="321" customFormat="1" ht="17.25" customHeight="1">
      <c r="A40" s="314" t="s">
        <v>129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5"/>
      <c r="L40" s="315"/>
      <c r="M40" s="316" t="s">
        <v>130</v>
      </c>
      <c r="N40" s="316"/>
      <c r="O40" s="317"/>
      <c r="P40" s="317"/>
      <c r="Q40" s="318"/>
      <c r="R40" s="317"/>
      <c r="S40" s="319"/>
      <c r="T40" s="320"/>
    </row>
    <row r="41" spans="1:20" s="329" customFormat="1" ht="15.75">
      <c r="A41" s="322"/>
      <c r="B41" s="323" t="s">
        <v>131</v>
      </c>
      <c r="C41" s="323"/>
      <c r="D41" s="323"/>
      <c r="E41" s="323"/>
      <c r="F41" s="324"/>
      <c r="G41" s="325"/>
      <c r="H41" s="324"/>
      <c r="I41" s="326"/>
      <c r="J41" s="327"/>
      <c r="K41" s="328"/>
      <c r="O41" s="324"/>
      <c r="P41" s="324"/>
      <c r="Q41" s="325"/>
      <c r="R41" s="324"/>
      <c r="S41" s="326"/>
      <c r="T41" s="327"/>
    </row>
    <row r="42" spans="1:20" s="329" customFormat="1" ht="15.75">
      <c r="A42" s="322"/>
      <c r="B42" s="330"/>
      <c r="C42" s="331"/>
      <c r="D42" s="331"/>
      <c r="E42" s="324"/>
      <c r="F42" s="324"/>
      <c r="G42" s="325"/>
      <c r="H42" s="324"/>
      <c r="I42" s="326"/>
      <c r="J42" s="327"/>
      <c r="O42" s="324"/>
      <c r="P42" s="324"/>
      <c r="Q42" s="325"/>
      <c r="R42" s="324"/>
      <c r="S42" s="326"/>
      <c r="T42" s="327"/>
    </row>
    <row r="43" spans="1:20" s="329" customFormat="1" ht="15.75">
      <c r="A43" s="322"/>
      <c r="B43" s="330"/>
      <c r="C43" s="331"/>
      <c r="D43" s="331"/>
      <c r="E43" s="324"/>
      <c r="F43" s="324"/>
      <c r="G43" s="325"/>
      <c r="H43" s="324"/>
      <c r="I43" s="326"/>
      <c r="J43" s="327"/>
      <c r="O43" s="324"/>
      <c r="P43" s="324"/>
      <c r="Q43" s="325"/>
      <c r="R43" s="324"/>
      <c r="S43" s="326"/>
      <c r="T43" s="327"/>
    </row>
    <row r="44" spans="1:20" s="329" customFormat="1" ht="15.75">
      <c r="A44" s="322"/>
      <c r="B44" s="330"/>
      <c r="C44" s="331"/>
      <c r="D44" s="331"/>
      <c r="E44" s="324"/>
      <c r="F44" s="324"/>
      <c r="G44" s="325"/>
      <c r="H44" s="324"/>
      <c r="I44" s="326"/>
      <c r="J44" s="327"/>
      <c r="O44" s="324"/>
      <c r="P44" s="324"/>
      <c r="Q44" s="325"/>
      <c r="R44" s="324"/>
      <c r="S44" s="326"/>
      <c r="T44" s="327"/>
    </row>
    <row r="45" spans="1:20" s="329" customFormat="1" ht="15.75">
      <c r="A45" s="322"/>
      <c r="B45" s="330"/>
      <c r="C45" s="331"/>
      <c r="D45" s="331"/>
      <c r="E45" s="324"/>
      <c r="F45" s="324"/>
      <c r="G45" s="325"/>
      <c r="H45" s="324"/>
      <c r="I45" s="326"/>
      <c r="J45" s="327"/>
      <c r="O45" s="324"/>
      <c r="P45" s="324"/>
      <c r="Q45" s="325"/>
      <c r="R45" s="324"/>
      <c r="S45" s="326"/>
      <c r="T45" s="327"/>
    </row>
    <row r="46" spans="1:20" s="329" customFormat="1" ht="15.75">
      <c r="A46" s="322"/>
      <c r="B46" s="330"/>
      <c r="C46" s="331"/>
      <c r="D46" s="331"/>
      <c r="E46" s="324"/>
      <c r="F46" s="324"/>
      <c r="G46" s="325"/>
      <c r="H46" s="324"/>
      <c r="I46" s="326"/>
      <c r="J46" s="327"/>
      <c r="O46" s="324"/>
      <c r="P46" s="324"/>
      <c r="Q46" s="325"/>
      <c r="R46" s="324"/>
      <c r="S46" s="326"/>
      <c r="T46" s="327"/>
    </row>
    <row r="47" spans="1:20" s="329" customFormat="1" ht="15.75">
      <c r="A47" s="322"/>
      <c r="B47" s="330"/>
      <c r="C47" s="331"/>
      <c r="D47" s="331"/>
      <c r="E47" s="324"/>
      <c r="F47" s="324"/>
      <c r="G47" s="325"/>
      <c r="H47" s="324"/>
      <c r="I47" s="326"/>
      <c r="J47" s="327"/>
      <c r="O47" s="324"/>
      <c r="P47" s="324"/>
      <c r="Q47" s="325"/>
      <c r="R47" s="324"/>
      <c r="S47" s="326"/>
      <c r="T47" s="327"/>
    </row>
    <row r="48" spans="1:20" s="329" customFormat="1" ht="15.75">
      <c r="A48" s="322"/>
      <c r="B48" s="330"/>
      <c r="C48" s="331"/>
      <c r="D48" s="331"/>
      <c r="E48" s="324"/>
      <c r="F48" s="324"/>
      <c r="G48" s="325"/>
      <c r="H48" s="324"/>
      <c r="I48" s="326"/>
      <c r="J48" s="327"/>
      <c r="O48" s="324"/>
      <c r="P48" s="324"/>
      <c r="Q48" s="325"/>
      <c r="R48" s="324"/>
      <c r="S48" s="326"/>
      <c r="T48" s="327"/>
    </row>
    <row r="49" spans="1:20" s="329" customFormat="1" ht="15.75">
      <c r="A49" s="322"/>
      <c r="B49" s="330"/>
      <c r="C49" s="331"/>
      <c r="D49" s="331"/>
      <c r="E49" s="324"/>
      <c r="F49" s="324"/>
      <c r="G49" s="325"/>
      <c r="H49" s="324"/>
      <c r="I49" s="326"/>
      <c r="J49" s="327"/>
      <c r="O49" s="324"/>
      <c r="P49" s="324"/>
      <c r="Q49" s="325"/>
      <c r="R49" s="324"/>
      <c r="S49" s="326"/>
      <c r="T49" s="327"/>
    </row>
    <row r="50" spans="1:20" s="329" customFormat="1" ht="15.75">
      <c r="A50" s="322"/>
      <c r="B50" s="330"/>
      <c r="C50" s="331"/>
      <c r="D50" s="331"/>
      <c r="E50" s="324"/>
      <c r="F50" s="324"/>
      <c r="G50" s="325"/>
      <c r="H50" s="324"/>
      <c r="I50" s="326"/>
      <c r="J50" s="327"/>
      <c r="O50" s="324"/>
      <c r="P50" s="324"/>
      <c r="Q50" s="325"/>
      <c r="R50" s="324"/>
      <c r="S50" s="326"/>
      <c r="T50" s="327"/>
    </row>
    <row r="51" spans="1:20" s="329" customFormat="1" ht="15.75">
      <c r="A51" s="322"/>
      <c r="B51" s="330"/>
      <c r="C51" s="331"/>
      <c r="D51" s="331"/>
      <c r="E51" s="324"/>
      <c r="F51" s="324"/>
      <c r="G51" s="325"/>
      <c r="H51" s="324"/>
      <c r="I51" s="326"/>
      <c r="J51" s="327"/>
      <c r="O51" s="324"/>
      <c r="P51" s="324"/>
      <c r="Q51" s="325"/>
      <c r="R51" s="324"/>
      <c r="S51" s="326"/>
      <c r="T51" s="327"/>
    </row>
    <row r="52" spans="1:20" s="329" customFormat="1" ht="15.75">
      <c r="A52" s="322"/>
      <c r="B52" s="330"/>
      <c r="C52" s="331"/>
      <c r="D52" s="331"/>
      <c r="E52" s="324"/>
      <c r="F52" s="324"/>
      <c r="G52" s="325"/>
      <c r="H52" s="324"/>
      <c r="I52" s="326"/>
      <c r="J52" s="327"/>
      <c r="O52" s="324"/>
      <c r="P52" s="324"/>
      <c r="Q52" s="325"/>
      <c r="R52" s="324"/>
      <c r="S52" s="326"/>
      <c r="T52" s="327"/>
    </row>
    <row r="53" spans="1:20" s="329" customFormat="1" ht="15.75">
      <c r="A53" s="322"/>
      <c r="B53" s="330"/>
      <c r="C53" s="331"/>
      <c r="D53" s="331"/>
      <c r="E53" s="324"/>
      <c r="F53" s="324"/>
      <c r="G53" s="325"/>
      <c r="H53" s="324"/>
      <c r="I53" s="326"/>
      <c r="J53" s="327"/>
      <c r="O53" s="324"/>
      <c r="P53" s="324"/>
      <c r="Q53" s="325"/>
      <c r="R53" s="324"/>
      <c r="S53" s="326"/>
      <c r="T53" s="327"/>
    </row>
    <row r="54" spans="1:20" s="329" customFormat="1" ht="15.75">
      <c r="A54" s="322"/>
      <c r="B54" s="330"/>
      <c r="C54" s="331"/>
      <c r="D54" s="331"/>
      <c r="E54" s="324"/>
      <c r="F54" s="324"/>
      <c r="G54" s="325"/>
      <c r="H54" s="324"/>
      <c r="I54" s="326"/>
      <c r="J54" s="327"/>
      <c r="O54" s="324"/>
      <c r="P54" s="324"/>
      <c r="Q54" s="325"/>
      <c r="R54" s="324"/>
      <c r="S54" s="326"/>
      <c r="T54" s="327"/>
    </row>
    <row r="55" spans="1:20" s="329" customFormat="1" ht="15.75">
      <c r="A55" s="322"/>
      <c r="B55" s="330"/>
      <c r="C55" s="331"/>
      <c r="D55" s="331"/>
      <c r="E55" s="324"/>
      <c r="F55" s="324"/>
      <c r="G55" s="325"/>
      <c r="H55" s="324"/>
      <c r="I55" s="326"/>
      <c r="J55" s="327"/>
      <c r="O55" s="324"/>
      <c r="P55" s="324"/>
      <c r="Q55" s="325"/>
      <c r="R55" s="324"/>
      <c r="S55" s="326"/>
      <c r="T55" s="327"/>
    </row>
    <row r="56" spans="1:20" s="329" customFormat="1" ht="15.75">
      <c r="A56" s="322"/>
      <c r="B56" s="330"/>
      <c r="C56" s="331"/>
      <c r="D56" s="331"/>
      <c r="E56" s="324"/>
      <c r="F56" s="324"/>
      <c r="G56" s="325"/>
      <c r="H56" s="324"/>
      <c r="I56" s="326"/>
      <c r="J56" s="327"/>
      <c r="O56" s="324"/>
      <c r="P56" s="324"/>
      <c r="Q56" s="325"/>
      <c r="R56" s="324"/>
      <c r="S56" s="326"/>
      <c r="T56" s="327"/>
    </row>
    <row r="57" spans="1:20" s="329" customFormat="1" ht="15.75">
      <c r="A57" s="322"/>
      <c r="B57" s="330"/>
      <c r="C57" s="331"/>
      <c r="D57" s="331"/>
      <c r="E57" s="324"/>
      <c r="F57" s="324"/>
      <c r="G57" s="325"/>
      <c r="H57" s="324"/>
      <c r="I57" s="326"/>
      <c r="J57" s="327"/>
      <c r="O57" s="324"/>
      <c r="P57" s="324"/>
      <c r="Q57" s="325"/>
      <c r="R57" s="324"/>
      <c r="S57" s="326"/>
      <c r="T57" s="327"/>
    </row>
    <row r="58" spans="1:20" s="329" customFormat="1" ht="15.75">
      <c r="A58" s="322"/>
      <c r="B58" s="330"/>
      <c r="C58" s="331"/>
      <c r="D58" s="331"/>
      <c r="E58" s="324"/>
      <c r="F58" s="324"/>
      <c r="G58" s="325"/>
      <c r="H58" s="324"/>
      <c r="I58" s="326"/>
      <c r="J58" s="327"/>
      <c r="O58" s="324"/>
      <c r="P58" s="324"/>
      <c r="Q58" s="325"/>
      <c r="R58" s="324"/>
      <c r="S58" s="326"/>
      <c r="T58" s="327"/>
    </row>
    <row r="59" spans="1:20" s="329" customFormat="1" ht="15.75">
      <c r="A59" s="322"/>
      <c r="B59" s="330"/>
      <c r="C59" s="331"/>
      <c r="D59" s="331"/>
      <c r="E59" s="324"/>
      <c r="F59" s="324"/>
      <c r="G59" s="325"/>
      <c r="H59" s="324"/>
      <c r="I59" s="326"/>
      <c r="J59" s="327"/>
      <c r="O59" s="324"/>
      <c r="P59" s="324"/>
      <c r="Q59" s="325"/>
      <c r="R59" s="324"/>
      <c r="S59" s="326"/>
      <c r="T59" s="327"/>
    </row>
    <row r="60" spans="1:20" s="329" customFormat="1" ht="15.75">
      <c r="A60" s="322"/>
      <c r="B60" s="330"/>
      <c r="C60" s="331"/>
      <c r="D60" s="331"/>
      <c r="E60" s="324"/>
      <c r="F60" s="324"/>
      <c r="G60" s="325"/>
      <c r="H60" s="324"/>
      <c r="I60" s="326"/>
      <c r="J60" s="327"/>
      <c r="O60" s="324"/>
      <c r="P60" s="324"/>
      <c r="Q60" s="325"/>
      <c r="R60" s="324"/>
      <c r="S60" s="326"/>
      <c r="T60" s="327"/>
    </row>
    <row r="61" spans="1:20" s="329" customFormat="1" ht="15.75">
      <c r="A61" s="322"/>
      <c r="B61" s="330"/>
      <c r="C61" s="331"/>
      <c r="D61" s="331"/>
      <c r="E61" s="324"/>
      <c r="F61" s="324"/>
      <c r="G61" s="325"/>
      <c r="H61" s="324"/>
      <c r="I61" s="326"/>
      <c r="J61" s="327"/>
      <c r="O61" s="324"/>
      <c r="P61" s="324"/>
      <c r="Q61" s="325"/>
      <c r="R61" s="324"/>
      <c r="S61" s="326"/>
      <c r="T61" s="327"/>
    </row>
    <row r="62" spans="1:20" s="329" customFormat="1" ht="15.75">
      <c r="A62" s="322"/>
      <c r="B62" s="330"/>
      <c r="C62" s="331"/>
      <c r="D62" s="331"/>
      <c r="E62" s="324"/>
      <c r="F62" s="324"/>
      <c r="G62" s="325"/>
      <c r="H62" s="324"/>
      <c r="I62" s="326"/>
      <c r="J62" s="327"/>
      <c r="O62" s="324"/>
      <c r="P62" s="324"/>
      <c r="Q62" s="325"/>
      <c r="R62" s="324"/>
      <c r="S62" s="326"/>
      <c r="T62" s="327"/>
    </row>
    <row r="63" spans="1:20" s="329" customFormat="1" ht="15.75">
      <c r="A63" s="322"/>
      <c r="B63" s="330"/>
      <c r="C63" s="331"/>
      <c r="D63" s="331"/>
      <c r="E63" s="324"/>
      <c r="F63" s="324"/>
      <c r="G63" s="325"/>
      <c r="H63" s="324"/>
      <c r="I63" s="326"/>
      <c r="J63" s="327"/>
      <c r="O63" s="324"/>
      <c r="P63" s="324"/>
      <c r="Q63" s="325"/>
      <c r="R63" s="324"/>
      <c r="S63" s="326"/>
      <c r="T63" s="327"/>
    </row>
    <row r="64" spans="1:20" s="329" customFormat="1" ht="15.75">
      <c r="A64" s="322"/>
      <c r="B64" s="330"/>
      <c r="C64" s="331"/>
      <c r="D64" s="331"/>
      <c r="E64" s="324"/>
      <c r="F64" s="324"/>
      <c r="G64" s="325"/>
      <c r="H64" s="324"/>
      <c r="I64" s="326"/>
      <c r="J64" s="327"/>
      <c r="O64" s="324"/>
      <c r="P64" s="324"/>
      <c r="Q64" s="325"/>
      <c r="R64" s="324"/>
      <c r="S64" s="326"/>
      <c r="T64" s="327"/>
    </row>
    <row r="65" spans="1:20" s="329" customFormat="1" ht="15.75">
      <c r="A65" s="322"/>
      <c r="B65" s="330"/>
      <c r="C65" s="331"/>
      <c r="D65" s="331"/>
      <c r="E65" s="324"/>
      <c r="F65" s="324"/>
      <c r="G65" s="325"/>
      <c r="H65" s="324"/>
      <c r="I65" s="326"/>
      <c r="J65" s="327"/>
      <c r="O65" s="324"/>
      <c r="P65" s="324"/>
      <c r="Q65" s="325"/>
      <c r="R65" s="324"/>
      <c r="S65" s="326"/>
      <c r="T65" s="327"/>
    </row>
    <row r="66" spans="1:20" s="329" customFormat="1" ht="15.75">
      <c r="A66" s="322"/>
      <c r="B66" s="330"/>
      <c r="C66" s="331"/>
      <c r="D66" s="331"/>
      <c r="E66" s="324"/>
      <c r="F66" s="324"/>
      <c r="G66" s="325"/>
      <c r="H66" s="324"/>
      <c r="I66" s="326"/>
      <c r="J66" s="327"/>
      <c r="O66" s="324"/>
      <c r="P66" s="324"/>
      <c r="Q66" s="325"/>
      <c r="R66" s="324"/>
      <c r="S66" s="326"/>
      <c r="T66" s="327"/>
    </row>
    <row r="67" spans="1:20" s="329" customFormat="1" ht="15.75">
      <c r="A67" s="322"/>
      <c r="B67" s="330"/>
      <c r="C67" s="331"/>
      <c r="D67" s="331"/>
      <c r="E67" s="324"/>
      <c r="F67" s="324"/>
      <c r="G67" s="325"/>
      <c r="H67" s="324"/>
      <c r="I67" s="326"/>
      <c r="J67" s="327"/>
      <c r="O67" s="324"/>
      <c r="P67" s="324"/>
      <c r="Q67" s="325"/>
      <c r="R67" s="324"/>
      <c r="S67" s="326"/>
      <c r="T67" s="327"/>
    </row>
    <row r="68" spans="1:20" s="329" customFormat="1" ht="15.75">
      <c r="A68" s="322"/>
      <c r="B68" s="330"/>
      <c r="C68" s="331"/>
      <c r="D68" s="331"/>
      <c r="E68" s="324"/>
      <c r="F68" s="324"/>
      <c r="G68" s="325"/>
      <c r="H68" s="324"/>
      <c r="I68" s="326"/>
      <c r="J68" s="327"/>
      <c r="O68" s="324"/>
      <c r="P68" s="324"/>
      <c r="Q68" s="325"/>
      <c r="R68" s="324"/>
      <c r="S68" s="326"/>
      <c r="T68" s="327"/>
    </row>
    <row r="69" spans="1:20" s="329" customFormat="1" ht="15.75">
      <c r="A69" s="322"/>
      <c r="B69" s="330"/>
      <c r="C69" s="331"/>
      <c r="D69" s="331"/>
      <c r="E69" s="324"/>
      <c r="F69" s="324"/>
      <c r="G69" s="325"/>
      <c r="H69" s="324"/>
      <c r="I69" s="326"/>
      <c r="J69" s="327"/>
      <c r="O69" s="324"/>
      <c r="P69" s="324"/>
      <c r="Q69" s="325"/>
      <c r="R69" s="324"/>
      <c r="S69" s="326"/>
      <c r="T69" s="327"/>
    </row>
    <row r="70" spans="1:20" s="329" customFormat="1" ht="15.75">
      <c r="A70" s="322"/>
      <c r="B70" s="330"/>
      <c r="C70" s="331"/>
      <c r="D70" s="331"/>
      <c r="E70" s="324"/>
      <c r="F70" s="324"/>
      <c r="G70" s="325"/>
      <c r="H70" s="324"/>
      <c r="I70" s="326"/>
      <c r="J70" s="327"/>
      <c r="O70" s="324"/>
      <c r="P70" s="324"/>
      <c r="Q70" s="325"/>
      <c r="R70" s="324"/>
      <c r="S70" s="326"/>
      <c r="T70" s="327"/>
    </row>
    <row r="71" spans="1:20" s="329" customFormat="1" ht="15.75">
      <c r="A71" s="322"/>
      <c r="B71" s="330"/>
      <c r="C71" s="331"/>
      <c r="D71" s="331"/>
      <c r="E71" s="324"/>
      <c r="F71" s="324"/>
      <c r="G71" s="325"/>
      <c r="H71" s="324"/>
      <c r="I71" s="326"/>
      <c r="J71" s="327"/>
      <c r="O71" s="324"/>
      <c r="P71" s="324"/>
      <c r="Q71" s="325"/>
      <c r="R71" s="324"/>
      <c r="S71" s="326"/>
      <c r="T71" s="327"/>
    </row>
    <row r="72" spans="1:20" s="329" customFormat="1" ht="15.75">
      <c r="A72" s="322"/>
      <c r="B72" s="330"/>
      <c r="C72" s="331"/>
      <c r="D72" s="331"/>
      <c r="E72" s="324"/>
      <c r="F72" s="324"/>
      <c r="G72" s="325"/>
      <c r="H72" s="324"/>
      <c r="I72" s="326"/>
      <c r="J72" s="327"/>
      <c r="O72" s="324"/>
      <c r="P72" s="324"/>
      <c r="Q72" s="325"/>
      <c r="R72" s="324"/>
      <c r="S72" s="326"/>
      <c r="T72" s="327"/>
    </row>
    <row r="73" spans="1:20" s="329" customFormat="1" ht="15.75">
      <c r="A73" s="322"/>
      <c r="B73" s="330"/>
      <c r="C73" s="331"/>
      <c r="D73" s="331"/>
      <c r="E73" s="324"/>
      <c r="F73" s="324"/>
      <c r="G73" s="325"/>
      <c r="H73" s="324"/>
      <c r="I73" s="326"/>
      <c r="J73" s="327"/>
      <c r="O73" s="324"/>
      <c r="P73" s="324"/>
      <c r="Q73" s="325"/>
      <c r="R73" s="324"/>
      <c r="S73" s="326"/>
      <c r="T73" s="327"/>
    </row>
    <row r="74" spans="1:20" s="329" customFormat="1" ht="15.75">
      <c r="A74" s="322"/>
      <c r="B74" s="330"/>
      <c r="C74" s="331"/>
      <c r="D74" s="331"/>
      <c r="E74" s="324"/>
      <c r="F74" s="324"/>
      <c r="G74" s="325"/>
      <c r="H74" s="324"/>
      <c r="I74" s="326"/>
      <c r="J74" s="327"/>
      <c r="O74" s="324"/>
      <c r="P74" s="324"/>
      <c r="Q74" s="325"/>
      <c r="R74" s="324"/>
      <c r="S74" s="326"/>
      <c r="T74" s="327"/>
    </row>
    <row r="75" spans="1:20" s="329" customFormat="1" ht="15.75">
      <c r="A75" s="322"/>
      <c r="B75" s="330"/>
      <c r="C75" s="331"/>
      <c r="D75" s="331"/>
      <c r="E75" s="324"/>
      <c r="F75" s="324"/>
      <c r="G75" s="325"/>
      <c r="H75" s="324"/>
      <c r="I75" s="326"/>
      <c r="J75" s="327"/>
      <c r="O75" s="324"/>
      <c r="P75" s="324"/>
      <c r="Q75" s="325"/>
      <c r="R75" s="324"/>
      <c r="S75" s="326"/>
      <c r="T75" s="327"/>
    </row>
    <row r="76" spans="1:20" s="329" customFormat="1" ht="15.75">
      <c r="A76" s="322"/>
      <c r="B76" s="330"/>
      <c r="C76" s="331"/>
      <c r="D76" s="331"/>
      <c r="E76" s="324"/>
      <c r="F76" s="324"/>
      <c r="G76" s="325"/>
      <c r="H76" s="324"/>
      <c r="I76" s="326"/>
      <c r="J76" s="327"/>
      <c r="O76" s="324"/>
      <c r="P76" s="324"/>
      <c r="Q76" s="325"/>
      <c r="R76" s="324"/>
      <c r="S76" s="326"/>
      <c r="T76" s="327"/>
    </row>
    <row r="77" spans="1:20" s="329" customFormat="1" ht="15.75">
      <c r="A77" s="322"/>
      <c r="B77" s="330"/>
      <c r="C77" s="331"/>
      <c r="D77" s="331"/>
      <c r="E77" s="324"/>
      <c r="F77" s="324"/>
      <c r="G77" s="325"/>
      <c r="H77" s="324"/>
      <c r="I77" s="326"/>
      <c r="J77" s="327"/>
      <c r="O77" s="324"/>
      <c r="P77" s="324"/>
      <c r="Q77" s="325"/>
      <c r="R77" s="324"/>
      <c r="S77" s="326"/>
      <c r="T77" s="327"/>
    </row>
    <row r="78" spans="1:20" s="329" customFormat="1" ht="15.75">
      <c r="A78" s="322"/>
      <c r="B78" s="330"/>
      <c r="C78" s="331"/>
      <c r="D78" s="331"/>
      <c r="E78" s="324"/>
      <c r="F78" s="324"/>
      <c r="G78" s="325"/>
      <c r="H78" s="324"/>
      <c r="I78" s="326"/>
      <c r="J78" s="327"/>
      <c r="O78" s="324"/>
      <c r="P78" s="324"/>
      <c r="Q78" s="325"/>
      <c r="R78" s="324"/>
      <c r="S78" s="326"/>
      <c r="T78" s="327"/>
    </row>
    <row r="79" spans="1:20" s="329" customFormat="1" ht="15.75">
      <c r="A79" s="322"/>
      <c r="B79" s="330"/>
      <c r="C79" s="331"/>
      <c r="D79" s="331"/>
      <c r="E79" s="324"/>
      <c r="F79" s="324"/>
      <c r="G79" s="325"/>
      <c r="H79" s="324"/>
      <c r="I79" s="326"/>
      <c r="J79" s="327"/>
      <c r="O79" s="324"/>
      <c r="P79" s="324"/>
      <c r="Q79" s="325"/>
      <c r="R79" s="324"/>
      <c r="S79" s="326"/>
      <c r="T79" s="327"/>
    </row>
    <row r="80" spans="1:20" s="329" customFormat="1" ht="15.75">
      <c r="A80" s="322"/>
      <c r="B80" s="330"/>
      <c r="C80" s="331"/>
      <c r="D80" s="331"/>
      <c r="E80" s="324"/>
      <c r="F80" s="324"/>
      <c r="G80" s="325"/>
      <c r="H80" s="324"/>
      <c r="I80" s="326"/>
      <c r="J80" s="327"/>
      <c r="O80" s="324"/>
      <c r="P80" s="324"/>
      <c r="Q80" s="325"/>
      <c r="R80" s="324"/>
      <c r="S80" s="326"/>
      <c r="T80" s="327"/>
    </row>
    <row r="81" spans="1:20" s="329" customFormat="1" ht="15.75">
      <c r="A81" s="322"/>
      <c r="B81" s="330"/>
      <c r="C81" s="331"/>
      <c r="D81" s="331"/>
      <c r="E81" s="324"/>
      <c r="F81" s="324"/>
      <c r="G81" s="325"/>
      <c r="H81" s="324"/>
      <c r="I81" s="326"/>
      <c r="J81" s="327"/>
      <c r="O81" s="324"/>
      <c r="P81" s="324"/>
      <c r="Q81" s="325"/>
      <c r="R81" s="324"/>
      <c r="S81" s="326"/>
      <c r="T81" s="327"/>
    </row>
    <row r="82" spans="1:20" s="329" customFormat="1" ht="15.75">
      <c r="A82" s="322"/>
      <c r="B82" s="330"/>
      <c r="C82" s="331"/>
      <c r="D82" s="331"/>
      <c r="E82" s="324"/>
      <c r="F82" s="324"/>
      <c r="G82" s="325"/>
      <c r="H82" s="324"/>
      <c r="I82" s="326"/>
      <c r="J82" s="327"/>
      <c r="O82" s="324"/>
      <c r="P82" s="324"/>
      <c r="Q82" s="325"/>
      <c r="R82" s="324"/>
      <c r="S82" s="326"/>
      <c r="T82" s="327"/>
    </row>
    <row r="83" spans="1:20" s="329" customFormat="1" ht="15.75">
      <c r="A83" s="322"/>
      <c r="B83" s="330"/>
      <c r="C83" s="331"/>
      <c r="D83" s="331"/>
      <c r="E83" s="324"/>
      <c r="F83" s="324"/>
      <c r="G83" s="325"/>
      <c r="H83" s="324"/>
      <c r="I83" s="326"/>
      <c r="J83" s="327"/>
      <c r="O83" s="324"/>
      <c r="P83" s="324"/>
      <c r="Q83" s="325"/>
      <c r="R83" s="324"/>
      <c r="S83" s="326"/>
      <c r="T83" s="327"/>
    </row>
    <row r="84" spans="1:20" s="329" customFormat="1" ht="15.75">
      <c r="A84" s="322"/>
      <c r="B84" s="330"/>
      <c r="C84" s="331"/>
      <c r="D84" s="331"/>
      <c r="E84" s="324"/>
      <c r="F84" s="324"/>
      <c r="G84" s="325"/>
      <c r="H84" s="324"/>
      <c r="I84" s="326"/>
      <c r="J84" s="327"/>
      <c r="O84" s="324"/>
      <c r="P84" s="324"/>
      <c r="Q84" s="325"/>
      <c r="R84" s="324"/>
      <c r="S84" s="326"/>
      <c r="T84" s="327"/>
    </row>
    <row r="85" spans="1:20" s="329" customFormat="1" ht="15.75">
      <c r="A85" s="322"/>
      <c r="B85" s="330"/>
      <c r="C85" s="331"/>
      <c r="D85" s="331"/>
      <c r="E85" s="324"/>
      <c r="F85" s="324"/>
      <c r="G85" s="325"/>
      <c r="H85" s="324"/>
      <c r="I85" s="326"/>
      <c r="J85" s="327"/>
      <c r="O85" s="324"/>
      <c r="P85" s="324"/>
      <c r="Q85" s="325"/>
      <c r="R85" s="324"/>
      <c r="S85" s="326"/>
      <c r="T85" s="327"/>
    </row>
    <row r="86" spans="1:20" s="329" customFormat="1" ht="15.75">
      <c r="A86" s="322"/>
      <c r="B86" s="330"/>
      <c r="C86" s="331"/>
      <c r="D86" s="331"/>
      <c r="E86" s="324"/>
      <c r="F86" s="324"/>
      <c r="G86" s="325"/>
      <c r="H86" s="324"/>
      <c r="I86" s="326"/>
      <c r="J86" s="327"/>
      <c r="O86" s="324"/>
      <c r="P86" s="324"/>
      <c r="Q86" s="325"/>
      <c r="R86" s="324"/>
      <c r="S86" s="326"/>
      <c r="T86" s="327"/>
    </row>
    <row r="87" spans="1:20" s="329" customFormat="1" ht="15.75">
      <c r="A87" s="322"/>
      <c r="B87" s="330"/>
      <c r="C87" s="331"/>
      <c r="D87" s="331"/>
      <c r="E87" s="324"/>
      <c r="F87" s="324"/>
      <c r="G87" s="325"/>
      <c r="H87" s="324"/>
      <c r="I87" s="326"/>
      <c r="J87" s="327"/>
      <c r="O87" s="324"/>
      <c r="P87" s="324"/>
      <c r="Q87" s="325"/>
      <c r="R87" s="324"/>
      <c r="S87" s="326"/>
      <c r="T87" s="327"/>
    </row>
    <row r="88" spans="1:20" s="329" customFormat="1" ht="15.75">
      <c r="A88" s="322"/>
      <c r="B88" s="330"/>
      <c r="C88" s="331"/>
      <c r="D88" s="331"/>
      <c r="E88" s="324"/>
      <c r="F88" s="324"/>
      <c r="G88" s="325"/>
      <c r="H88" s="324"/>
      <c r="I88" s="326"/>
      <c r="J88" s="327"/>
      <c r="O88" s="324"/>
      <c r="P88" s="324"/>
      <c r="Q88" s="325"/>
      <c r="R88" s="324"/>
      <c r="S88" s="326"/>
      <c r="T88" s="327"/>
    </row>
    <row r="89" spans="1:20" s="329" customFormat="1" ht="15.75">
      <c r="A89" s="322"/>
      <c r="B89" s="330"/>
      <c r="C89" s="331"/>
      <c r="D89" s="331"/>
      <c r="E89" s="324"/>
      <c r="F89" s="324"/>
      <c r="G89" s="325"/>
      <c r="H89" s="324"/>
      <c r="I89" s="326"/>
      <c r="J89" s="327"/>
      <c r="O89" s="324"/>
      <c r="P89" s="324"/>
      <c r="Q89" s="325"/>
      <c r="R89" s="324"/>
      <c r="S89" s="326"/>
      <c r="T89" s="327"/>
    </row>
    <row r="90" spans="1:20" s="329" customFormat="1" ht="15.75">
      <c r="A90" s="322"/>
      <c r="B90" s="330"/>
      <c r="C90" s="331"/>
      <c r="D90" s="331"/>
      <c r="E90" s="324"/>
      <c r="F90" s="324"/>
      <c r="G90" s="325"/>
      <c r="H90" s="324"/>
      <c r="I90" s="326"/>
      <c r="J90" s="327"/>
      <c r="O90" s="324"/>
      <c r="P90" s="324"/>
      <c r="Q90" s="325"/>
      <c r="R90" s="324"/>
      <c r="S90" s="326"/>
      <c r="T90" s="327"/>
    </row>
    <row r="91" spans="1:20" s="329" customFormat="1" ht="15.75">
      <c r="A91" s="322"/>
      <c r="B91" s="330"/>
      <c r="C91" s="331"/>
      <c r="D91" s="331"/>
      <c r="E91" s="324"/>
      <c r="F91" s="324"/>
      <c r="G91" s="325"/>
      <c r="H91" s="324"/>
      <c r="I91" s="326"/>
      <c r="J91" s="327"/>
      <c r="O91" s="324"/>
      <c r="P91" s="324"/>
      <c r="Q91" s="325"/>
      <c r="R91" s="324"/>
      <c r="S91" s="326"/>
      <c r="T91" s="327"/>
    </row>
    <row r="92" spans="1:20" s="329" customFormat="1" ht="15.75">
      <c r="A92" s="322"/>
      <c r="B92" s="330"/>
      <c r="C92" s="331"/>
      <c r="D92" s="331"/>
      <c r="E92" s="324"/>
      <c r="F92" s="324"/>
      <c r="G92" s="325"/>
      <c r="H92" s="324"/>
      <c r="I92" s="326"/>
      <c r="J92" s="327"/>
      <c r="O92" s="324"/>
      <c r="P92" s="324"/>
      <c r="Q92" s="325"/>
      <c r="R92" s="324"/>
      <c r="S92" s="326"/>
      <c r="T92" s="327"/>
    </row>
    <row r="93" spans="1:20" s="329" customFormat="1" ht="15.75">
      <c r="A93" s="322"/>
      <c r="B93" s="330"/>
      <c r="C93" s="331"/>
      <c r="D93" s="331"/>
      <c r="E93" s="324"/>
      <c r="F93" s="324"/>
      <c r="G93" s="325"/>
      <c r="H93" s="324"/>
      <c r="I93" s="326"/>
      <c r="J93" s="327"/>
      <c r="O93" s="324"/>
      <c r="P93" s="324"/>
      <c r="Q93" s="325"/>
      <c r="R93" s="324"/>
      <c r="S93" s="326"/>
      <c r="T93" s="327"/>
    </row>
    <row r="94" spans="1:20" s="329" customFormat="1" ht="15.75">
      <c r="A94" s="322"/>
      <c r="B94" s="330"/>
      <c r="C94" s="331"/>
      <c r="D94" s="331"/>
      <c r="E94" s="324"/>
      <c r="F94" s="324"/>
      <c r="G94" s="325"/>
      <c r="H94" s="324"/>
      <c r="I94" s="326"/>
      <c r="J94" s="327"/>
      <c r="O94" s="324"/>
      <c r="P94" s="324"/>
      <c r="Q94" s="325"/>
      <c r="R94" s="324"/>
      <c r="S94" s="326"/>
      <c r="T94" s="327"/>
    </row>
    <row r="95" spans="1:20" s="329" customFormat="1" ht="15.75">
      <c r="A95" s="322"/>
      <c r="B95" s="330"/>
      <c r="C95" s="331"/>
      <c r="D95" s="331"/>
      <c r="E95" s="324"/>
      <c r="F95" s="324"/>
      <c r="G95" s="325"/>
      <c r="H95" s="324"/>
      <c r="I95" s="326"/>
      <c r="J95" s="327"/>
      <c r="O95" s="324"/>
      <c r="P95" s="324"/>
      <c r="Q95" s="325"/>
      <c r="R95" s="324"/>
      <c r="S95" s="326"/>
      <c r="T95" s="327"/>
    </row>
    <row r="96" spans="1:20" s="329" customFormat="1" ht="15.75">
      <c r="A96" s="322"/>
      <c r="B96" s="330"/>
      <c r="C96" s="331"/>
      <c r="D96" s="331"/>
      <c r="E96" s="324"/>
      <c r="F96" s="324"/>
      <c r="G96" s="325"/>
      <c r="H96" s="324"/>
      <c r="I96" s="326"/>
      <c r="J96" s="327"/>
      <c r="O96" s="324"/>
      <c r="P96" s="324"/>
      <c r="Q96" s="325"/>
      <c r="R96" s="324"/>
      <c r="S96" s="326"/>
      <c r="T96" s="327"/>
    </row>
    <row r="97" spans="1:20" s="329" customFormat="1" ht="15.75">
      <c r="A97" s="322"/>
      <c r="B97" s="330"/>
      <c r="C97" s="331"/>
      <c r="D97" s="331"/>
      <c r="E97" s="324"/>
      <c r="F97" s="324"/>
      <c r="G97" s="325"/>
      <c r="H97" s="324"/>
      <c r="I97" s="326"/>
      <c r="J97" s="327"/>
      <c r="O97" s="324"/>
      <c r="P97" s="324"/>
      <c r="Q97" s="325"/>
      <c r="R97" s="324"/>
      <c r="S97" s="326"/>
      <c r="T97" s="327"/>
    </row>
    <row r="98" spans="1:20" s="329" customFormat="1" ht="15.75">
      <c r="A98" s="322"/>
      <c r="B98" s="330"/>
      <c r="C98" s="331"/>
      <c r="D98" s="331"/>
      <c r="E98" s="324"/>
      <c r="F98" s="324"/>
      <c r="G98" s="325"/>
      <c r="H98" s="324"/>
      <c r="I98" s="326"/>
      <c r="J98" s="327"/>
      <c r="O98" s="324"/>
      <c r="P98" s="324"/>
      <c r="Q98" s="325"/>
      <c r="R98" s="324"/>
      <c r="S98" s="326"/>
      <c r="T98" s="327"/>
    </row>
    <row r="99" spans="1:20" s="329" customFormat="1" ht="15.75">
      <c r="A99" s="322"/>
      <c r="B99" s="330"/>
      <c r="C99" s="331"/>
      <c r="D99" s="331"/>
      <c r="E99" s="324"/>
      <c r="F99" s="324"/>
      <c r="G99" s="325"/>
      <c r="H99" s="324"/>
      <c r="I99" s="326"/>
      <c r="J99" s="327"/>
      <c r="O99" s="324"/>
      <c r="P99" s="324"/>
      <c r="Q99" s="325"/>
      <c r="R99" s="324"/>
      <c r="S99" s="326"/>
      <c r="T99" s="327"/>
    </row>
    <row r="100" spans="1:20" s="329" customFormat="1" ht="15.75">
      <c r="A100" s="322"/>
      <c r="B100" s="330"/>
      <c r="C100" s="331"/>
      <c r="D100" s="331"/>
      <c r="E100" s="324"/>
      <c r="F100" s="324"/>
      <c r="G100" s="325"/>
      <c r="H100" s="324"/>
      <c r="I100" s="326"/>
      <c r="J100" s="327"/>
      <c r="O100" s="324"/>
      <c r="P100" s="324"/>
      <c r="Q100" s="325"/>
      <c r="R100" s="324"/>
      <c r="S100" s="326"/>
      <c r="T100" s="327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B32:C32"/>
    <mergeCell ref="A40:J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2011-04-28T09:50:49Z</dcterms:created>
  <dcterms:modified xsi:type="dcterms:W3CDTF">2011-04-28T09:50:50Z</dcterms:modified>
  <cp:category/>
  <cp:version/>
  <cp:contentType/>
  <cp:contentStatus/>
</cp:coreProperties>
</file>