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64" windowHeight="8004" activeTab="0"/>
  </bookViews>
  <sheets>
    <sheet name="1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 localSheetId="0">#REF!</definedName>
    <definedName name="oil1">#REF!</definedName>
    <definedName name="oil2" localSheetId="0">#REF!</definedName>
    <definedName name="oil2">#REF!</definedName>
    <definedName name="_xlnm.Print_Area" localSheetId="0">'105'!$A$1:$H$90</definedName>
    <definedName name="Print_Area_MI">#REF!</definedName>
    <definedName name="_xlnm.Print_Titles" localSheetId="0">'105'!$1:$5</definedName>
    <definedName name="rate">#REF!</definedName>
    <definedName name="rate2" localSheetId="0">'[5]員額(2)'!#REF!</definedName>
    <definedName name="rate2">'[2]員額(2)'!#REF!</definedName>
    <definedName name="rate3" localSheetId="0">'[5]員額(2)'!#REF!</definedName>
    <definedName name="rate3">'[2]員額(2)'!#REF!</definedName>
    <definedName name="職能表預" localSheetId="0">'[6]員額(2)'!#REF!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vitawwu</author>
  </authors>
  <commentList>
    <comment ref="B89" authorId="0">
      <text>
        <r>
          <rPr>
            <b/>
            <sz val="9"/>
            <rFont val="新細明體"/>
            <family val="1"/>
          </rPr>
          <t>固定資產：</t>
        </r>
        <r>
          <rPr>
            <sz val="9"/>
            <rFont val="新細明體"/>
            <family val="1"/>
          </rPr>
          <t xml:space="preserve">
營業基金177,082,774千元
作業基金54,950,110千元
</t>
        </r>
        <r>
          <rPr>
            <b/>
            <sz val="9"/>
            <rFont val="新細明體"/>
            <family val="1"/>
          </rPr>
          <t>增加投資：</t>
        </r>
        <r>
          <rPr>
            <sz val="9"/>
            <rFont val="新細明體"/>
            <family val="1"/>
          </rPr>
          <t xml:space="preserve">
營業基金2,119,775千元
作業基金46,798,000千元
以上共計280,950,659千元.  </t>
        </r>
      </text>
    </comment>
    <comment ref="B90" authorId="0">
      <text>
        <r>
          <rPr>
            <b/>
            <sz val="9"/>
            <rFont val="新細明體"/>
            <family val="1"/>
          </rPr>
          <t xml:space="preserve">總預算現金增撥：
</t>
        </r>
        <r>
          <rPr>
            <sz val="9"/>
            <rFont val="新細明體"/>
            <family val="1"/>
          </rPr>
          <t>營業基金14,732,859千元
非營業基金14,171,280千元
以上共計28,904,139千元.</t>
        </r>
      </text>
    </comment>
  </commentList>
</comments>
</file>

<file path=xl/sharedStrings.xml><?xml version="1.0" encoding="utf-8"?>
<sst xmlns="http://schemas.openxmlformats.org/spreadsheetml/2006/main" count="102" uniqueCount="98">
  <si>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</si>
  <si>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</si>
  <si>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</si>
  <si>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</si>
  <si>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</si>
  <si>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</si>
  <si>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</si>
  <si>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經濟作業基金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</si>
  <si>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</si>
  <si>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</si>
  <si>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</si>
  <si>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</si>
  <si>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</si>
  <si>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</si>
  <si>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</si>
  <si>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</si>
  <si>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</si>
  <si>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</si>
  <si>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</si>
  <si>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</si>
  <si>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</si>
  <si>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</si>
  <si>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</si>
  <si>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</si>
  <si>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</si>
  <si>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</si>
  <si>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</si>
  <si>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</si>
  <si>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</si>
  <si>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</si>
  <si>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金融監督管理基金</t>
  </si>
  <si>
    <t>2.</t>
  </si>
  <si>
    <t>中央銀行</t>
  </si>
  <si>
    <t>台灣糖業股份有限公司</t>
  </si>
  <si>
    <t>台灣中油股份有限公司</t>
  </si>
  <si>
    <t>台灣電力股份有限公司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</si>
  <si>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</si>
  <si>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</si>
  <si>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</si>
  <si>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</si>
  <si>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</si>
  <si>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</si>
  <si>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中華郵政股份有限公司</t>
  </si>
  <si>
    <t>交通部臺灣鐵路管理局</t>
  </si>
  <si>
    <t>基金別預算分析表</t>
  </si>
  <si>
    <t>單位：新臺幣千元</t>
  </si>
  <si>
    <t>基金別</t>
  </si>
  <si>
    <t>本年度預算數</t>
  </si>
  <si>
    <t>上年度預算數</t>
  </si>
  <si>
    <t>本年度與上年度比較</t>
  </si>
  <si>
    <t>收入</t>
  </si>
  <si>
    <t>支出</t>
  </si>
  <si>
    <t>二、特種基金</t>
  </si>
  <si>
    <t>(一)營業部分</t>
  </si>
  <si>
    <t>臺灣菸酒股份有限公司</t>
  </si>
  <si>
    <t>臺灣港務股份有限公司</t>
  </si>
  <si>
    <t>桃園國際機場股份有限公司</t>
  </si>
  <si>
    <t>附註：</t>
  </si>
  <si>
    <t>1.</t>
  </si>
  <si>
    <t>普通基金之「收入」及「支出」分別為總預算之歲入及歲出。</t>
  </si>
  <si>
    <t>特別預算之收入不含自償性財源；支出不含自償性經費。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</si>
  <si>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</si>
  <si>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中華民國105年度</t>
  </si>
  <si>
    <t>(二)非營業部分－作業基金</t>
  </si>
  <si>
    <t>國有財產開發基金</t>
  </si>
  <si>
    <t>國立大學校院校務基金(51所學校綜計)</t>
  </si>
  <si>
    <t>國立陽明大學附設醫院作業基金</t>
  </si>
  <si>
    <t>國立社教機構作業基金</t>
  </si>
  <si>
    <t xml:space="preserve">國立高級中等學校校務基金 </t>
  </si>
  <si>
    <t>法務部矯正機關作業基金</t>
  </si>
  <si>
    <t>水資源作業基金</t>
  </si>
  <si>
    <t>勞工保險局作業基金</t>
  </si>
  <si>
    <t>管制藥品製藥工廠作業基金</t>
  </si>
  <si>
    <t>全民健康保險基金</t>
  </si>
  <si>
    <t>國民年金保險基金</t>
  </si>
  <si>
    <t>國立文化機構作業基金</t>
  </si>
  <si>
    <t>考選業務基金</t>
  </si>
  <si>
    <t>(三)非營業部分－債務基金</t>
  </si>
  <si>
    <t>(四)非營業部分－特別收入
　  基金</t>
  </si>
  <si>
    <t>中央研究院科學研究基金</t>
  </si>
  <si>
    <t>花東地區永續發展基金</t>
  </si>
  <si>
    <t>新住民發展基金</t>
  </si>
  <si>
    <t>研發及產業訓儲替代役基金</t>
  </si>
  <si>
    <t>警察消防海巡移民空勤人員及協勤民力安全基金</t>
  </si>
  <si>
    <t>運動發展基金</t>
  </si>
  <si>
    <t>地方產業發展基金</t>
  </si>
  <si>
    <t>通訊傳播監督管理基金</t>
  </si>
  <si>
    <t>有線廣播電視事業發展基金</t>
  </si>
  <si>
    <t>反托拉斯基金</t>
  </si>
  <si>
    <t>(五)非營業部分－資本計畫
　  基金</t>
  </si>
  <si>
    <t>國軍營舍及設施改建基金</t>
  </si>
  <si>
    <r>
      <t>特種基金之營業部分及非營業部分之作業基金，其固定資產建設改良擴充、資金轉投資等資本支出，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年度共計</t>
    </r>
    <r>
      <rPr>
        <sz val="12"/>
        <color indexed="10"/>
        <rFont val="Times New Roman"/>
        <family val="1"/>
      </rPr>
      <t>2,810</t>
    </r>
    <r>
      <rPr>
        <sz val="12"/>
        <rFont val="新細明體"/>
        <family val="1"/>
      </rPr>
      <t>億元，未列入各該基金之支出。</t>
    </r>
  </si>
  <si>
    <r>
      <t>總預算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年度現金撥充基金</t>
    </r>
    <r>
      <rPr>
        <sz val="12"/>
        <color indexed="10"/>
        <rFont val="Times New Roman"/>
        <family val="1"/>
      </rPr>
      <t>289</t>
    </r>
    <r>
      <rPr>
        <sz val="12"/>
        <rFont val="新細明體"/>
        <family val="1"/>
      </rPr>
      <t>億元，作為各該基金興建其設施、設備等所需資金，因非經常性收支，故均未計入前開各基金之收入及支出。</t>
    </r>
  </si>
  <si>
    <t>一、普通基金</t>
  </si>
  <si>
    <t>(一)總預算部分</t>
  </si>
  <si>
    <t>(二)特別預算部分</t>
  </si>
  <si>
    <t>參考表4</t>
  </si>
  <si>
    <t>中央政府總預算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</si>
</sst>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  <numFmt numFmtId="214" formatCode="#,##0;\(\-\)#,##0"/>
  </numFmts>
  <fonts count="3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color indexed="10"/>
      <name val="Times New Roman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8" fontId="1" fillId="0" borderId="0" applyBorder="0" applyAlignment="0">
      <protection/>
    </xf>
    <xf numFmtId="204" fontId="2" fillId="16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2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0" borderId="4" applyNumberFormat="0" applyFill="0" applyAlignment="0" applyProtection="0"/>
    <xf numFmtId="0" fontId="0" fillId="19" borderId="5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3" applyNumberFormat="0" applyAlignment="0" applyProtection="0"/>
    <xf numFmtId="0" fontId="30" fillId="18" borderId="9" applyNumberFormat="0" applyAlignment="0" applyProtection="0"/>
    <xf numFmtId="0" fontId="31" fillId="24" borderId="10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2" fontId="16" fillId="0" borderId="11" xfId="0" applyNumberFormat="1" applyFont="1" applyFill="1" applyBorder="1" applyAlignment="1">
      <alignment vertical="top"/>
    </xf>
    <xf numFmtId="182" fontId="16" fillId="0" borderId="12" xfId="0" applyNumberFormat="1" applyFont="1" applyFill="1" applyBorder="1" applyAlignment="1">
      <alignment vertical="top"/>
    </xf>
    <xf numFmtId="41" fontId="16" fillId="0" borderId="11" xfId="0" applyNumberFormat="1" applyFont="1" applyFill="1" applyBorder="1" applyAlignment="1">
      <alignment vertical="top"/>
    </xf>
    <xf numFmtId="182" fontId="16" fillId="0" borderId="13" xfId="0" applyNumberFormat="1" applyFont="1" applyFill="1" applyBorder="1" applyAlignment="1">
      <alignment vertical="top"/>
    </xf>
    <xf numFmtId="0" fontId="9" fillId="0" borderId="0" xfId="37" applyNumberFormat="1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03" fontId="0" fillId="0" borderId="0" xfId="0" applyNumberFormat="1" applyFont="1" applyFill="1" applyBorder="1" applyAlignment="1" quotePrefix="1">
      <alignment horizontal="right" vertical="top"/>
    </xf>
    <xf numFmtId="0" fontId="0" fillId="0" borderId="0" xfId="37" applyNumberFormat="1" applyFont="1" applyFill="1" applyAlignment="1">
      <alignment vertical="center"/>
      <protection/>
    </xf>
    <xf numFmtId="182" fontId="16" fillId="0" borderId="0" xfId="0" applyNumberFormat="1" applyFont="1" applyFill="1" applyBorder="1" applyAlignment="1">
      <alignment vertical="top"/>
    </xf>
    <xf numFmtId="203" fontId="0" fillId="0" borderId="0" xfId="0" applyNumberFormat="1" applyFont="1" applyFill="1" applyAlignment="1">
      <alignment vertical="top"/>
    </xf>
    <xf numFmtId="0" fontId="0" fillId="0" borderId="15" xfId="0" applyFont="1" applyFill="1" applyBorder="1" applyAlignment="1" applyProtection="1">
      <alignment vertical="top" wrapText="1" shrinkToFit="1"/>
      <protection/>
    </xf>
    <xf numFmtId="0" fontId="0" fillId="0" borderId="15" xfId="0" applyFont="1" applyFill="1" applyBorder="1" applyAlignment="1" applyProtection="1">
      <alignment horizontal="left" vertical="top" wrapText="1" shrinkToFit="1"/>
      <protection/>
    </xf>
    <xf numFmtId="0" fontId="0" fillId="17" borderId="0" xfId="0" applyFont="1" applyFill="1" applyAlignment="1">
      <alignment/>
    </xf>
    <xf numFmtId="0" fontId="0" fillId="0" borderId="15" xfId="0" applyFont="1" applyFill="1" applyBorder="1" applyAlignment="1">
      <alignment vertical="top"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3" fontId="0" fillId="0" borderId="0" xfId="0" applyNumberFormat="1" applyFont="1" applyFill="1" applyAlignment="1">
      <alignment vertical="top"/>
    </xf>
    <xf numFmtId="0" fontId="0" fillId="0" borderId="15" xfId="0" applyFont="1" applyFill="1" applyBorder="1" applyAlignment="1" applyProtection="1">
      <alignment vertical="top" wrapText="1" shrinkToFit="1"/>
      <protection/>
    </xf>
    <xf numFmtId="0" fontId="0" fillId="0" borderId="15" xfId="0" applyFont="1" applyFill="1" applyBorder="1" applyAlignment="1">
      <alignment vertical="top" wrapText="1" shrinkToFit="1"/>
    </xf>
    <xf numFmtId="0" fontId="0" fillId="0" borderId="0" xfId="0" applyFont="1" applyFill="1" applyAlignment="1">
      <alignment horizontal="distributed" vertical="top"/>
    </xf>
    <xf numFmtId="186" fontId="0" fillId="0" borderId="0" xfId="0" applyNumberFormat="1" applyFont="1" applyFill="1" applyAlignment="1">
      <alignment/>
    </xf>
    <xf numFmtId="20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 applyProtection="1">
      <alignment vertical="top" wrapText="1" shrinkToFit="1"/>
      <protection/>
    </xf>
    <xf numFmtId="0" fontId="0" fillId="0" borderId="0" xfId="0" applyFont="1" applyFill="1" applyAlignment="1">
      <alignment vertical="top"/>
    </xf>
    <xf numFmtId="203" fontId="0" fillId="0" borderId="16" xfId="0" applyNumberFormat="1" applyFont="1" applyFill="1" applyBorder="1" applyAlignment="1">
      <alignment vertical="top"/>
    </xf>
    <xf numFmtId="0" fontId="0" fillId="0" borderId="17" xfId="0" applyFont="1" applyFill="1" applyBorder="1" applyAlignment="1" applyProtection="1">
      <alignment vertical="top" wrapText="1" shrinkToFit="1"/>
      <protection/>
    </xf>
    <xf numFmtId="182" fontId="16" fillId="0" borderId="18" xfId="0" applyNumberFormat="1" applyFont="1" applyFill="1" applyBorder="1" applyAlignment="1">
      <alignment vertical="top"/>
    </xf>
    <xf numFmtId="182" fontId="16" fillId="0" borderId="19" xfId="0" applyNumberFormat="1" applyFont="1" applyFill="1" applyBorder="1" applyAlignment="1">
      <alignment vertical="top"/>
    </xf>
    <xf numFmtId="0" fontId="0" fillId="0" borderId="0" xfId="0" applyFont="1" applyAlignment="1">
      <alignment horizontal="distributed" vertical="center"/>
    </xf>
    <xf numFmtId="182" fontId="16" fillId="0" borderId="2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14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203" fontId="0" fillId="0" borderId="13" xfId="0" applyNumberFormat="1" applyFont="1" applyFill="1" applyBorder="1" applyAlignment="1">
      <alignment vertical="top"/>
    </xf>
    <xf numFmtId="203" fontId="0" fillId="0" borderId="0" xfId="0" applyNumberFormat="1" applyFont="1" applyFill="1" applyAlignment="1">
      <alignment vertical="top" wrapText="1"/>
    </xf>
    <xf numFmtId="203" fontId="0" fillId="0" borderId="1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5" xfId="0" applyFont="1" applyFill="1" applyBorder="1" applyAlignment="1" applyProtection="1">
      <alignment horizontal="left" vertical="top" wrapText="1" shrinkToFit="1"/>
      <protection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5" xfId="0" applyFont="1" applyFill="1" applyBorder="1" applyAlignment="1" applyProtection="1">
      <alignment horizontal="left" vertical="top" wrapText="1" shrinkToFi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縣市收支估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0&#24180;&#24230;&#38928;&#31639;\90&#38928;&#31639;\90&#27010;&#31639;&#20998;&#265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&#38928;&#31639;\89&#38928;&#31639;\&#38928;&#31639;\88&#38928;&#31639;\88bgt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tabSelected="1" view="pageBreakPreview" zoomScaleSheetLayoutView="100" zoomScalePageLayoutView="0" workbookViewId="0" topLeftCell="A1">
      <selection activeCell="L84" sqref="L84"/>
    </sheetView>
  </sheetViews>
  <sheetFormatPr defaultColWidth="9.00390625" defaultRowHeight="16.5"/>
  <cols>
    <col min="1" max="1" width="4.50390625" style="14" customWidth="1"/>
    <col min="2" max="2" width="23.125" style="14" customWidth="1"/>
    <col min="3" max="4" width="14.375" style="22" customWidth="1"/>
    <col min="5" max="6" width="14.375" style="14" customWidth="1"/>
    <col min="7" max="8" width="13.50390625" style="14" customWidth="1"/>
    <col min="9" max="16384" width="9.00390625" style="14" customWidth="1"/>
  </cols>
  <sheetData>
    <row r="1" spans="1:8" s="15" customFormat="1" ht="27.75" customHeight="1">
      <c r="A1" s="5"/>
      <c r="B1" s="6"/>
      <c r="C1" s="42" t="s">
        <v>97</v>
      </c>
      <c r="D1" s="42"/>
      <c r="E1" s="42"/>
      <c r="F1" s="42"/>
      <c r="G1" s="6"/>
      <c r="H1" s="6"/>
    </row>
    <row r="2" spans="1:8" s="15" customFormat="1" ht="27.75" customHeight="1">
      <c r="A2" s="46" t="s">
        <v>96</v>
      </c>
      <c r="B2" s="46"/>
      <c r="C2" s="48" t="s">
        <v>44</v>
      </c>
      <c r="D2" s="48"/>
      <c r="E2" s="48"/>
      <c r="F2" s="48"/>
      <c r="G2" s="7"/>
      <c r="H2" s="7"/>
    </row>
    <row r="3" spans="2:8" ht="27.75" customHeight="1">
      <c r="B3" s="8"/>
      <c r="C3" s="8"/>
      <c r="D3" s="47" t="s">
        <v>62</v>
      </c>
      <c r="E3" s="47"/>
      <c r="F3" s="8"/>
      <c r="H3" s="9" t="s">
        <v>45</v>
      </c>
    </row>
    <row r="4" spans="1:8" s="12" customFormat="1" ht="24.75" customHeight="1">
      <c r="A4" s="43" t="s">
        <v>46</v>
      </c>
      <c r="B4" s="44"/>
      <c r="C4" s="45" t="s">
        <v>47</v>
      </c>
      <c r="D4" s="45"/>
      <c r="E4" s="45" t="s">
        <v>48</v>
      </c>
      <c r="F4" s="45"/>
      <c r="G4" s="45" t="s">
        <v>49</v>
      </c>
      <c r="H4" s="50"/>
    </row>
    <row r="5" spans="1:8" s="13" customFormat="1" ht="24.75" customHeight="1">
      <c r="A5" s="43"/>
      <c r="B5" s="44"/>
      <c r="C5" s="10" t="s">
        <v>50</v>
      </c>
      <c r="D5" s="10" t="s">
        <v>51</v>
      </c>
      <c r="E5" s="10" t="s">
        <v>50</v>
      </c>
      <c r="F5" s="10" t="s">
        <v>51</v>
      </c>
      <c r="G5" s="10" t="s">
        <v>50</v>
      </c>
      <c r="H5" s="11" t="s">
        <v>51</v>
      </c>
    </row>
    <row r="6" spans="1:8" s="38" customFormat="1" ht="27.75" customHeight="1">
      <c r="A6" s="60" t="s">
        <v>93</v>
      </c>
      <c r="B6" s="61"/>
      <c r="C6" s="1">
        <f aca="true" t="shared" si="0" ref="C6:H6">SUM(C7:C8)</f>
        <v>1826506773</v>
      </c>
      <c r="D6" s="1">
        <f t="shared" si="0"/>
        <v>1989965101</v>
      </c>
      <c r="E6" s="1">
        <f t="shared" si="0"/>
        <v>1776702733</v>
      </c>
      <c r="F6" s="1">
        <f t="shared" si="0"/>
        <v>1943962035</v>
      </c>
      <c r="G6" s="1">
        <f t="shared" si="0"/>
        <v>49804040</v>
      </c>
      <c r="H6" s="37">
        <f t="shared" si="0"/>
        <v>46003066</v>
      </c>
    </row>
    <row r="7" spans="1:8" s="38" customFormat="1" ht="27.75" customHeight="1">
      <c r="A7" s="40" t="s">
        <v>94</v>
      </c>
      <c r="B7" s="41"/>
      <c r="C7" s="1">
        <v>1822377773</v>
      </c>
      <c r="D7" s="1">
        <v>1975866301</v>
      </c>
      <c r="E7" s="1">
        <v>1776702733</v>
      </c>
      <c r="F7" s="1">
        <v>1934636035</v>
      </c>
      <c r="G7" s="1">
        <f>C7-E7</f>
        <v>45675040</v>
      </c>
      <c r="H7" s="2">
        <f>D7-F7</f>
        <v>41230266</v>
      </c>
    </row>
    <row r="8" spans="1:8" s="38" customFormat="1" ht="27.75" customHeight="1">
      <c r="A8" s="40" t="s">
        <v>95</v>
      </c>
      <c r="B8" s="41"/>
      <c r="C8" s="3">
        <v>4129000</v>
      </c>
      <c r="D8" s="3">
        <v>14098800</v>
      </c>
      <c r="E8" s="3">
        <v>0</v>
      </c>
      <c r="F8" s="1">
        <v>9326000</v>
      </c>
      <c r="G8" s="3">
        <f>C8-E8</f>
        <v>4129000</v>
      </c>
      <c r="H8" s="2">
        <f>D8-F8</f>
        <v>4772800</v>
      </c>
    </row>
    <row r="9" spans="1:8" s="13" customFormat="1" ht="27.75" customHeight="1">
      <c r="A9" s="58" t="s">
        <v>52</v>
      </c>
      <c r="B9" s="59"/>
      <c r="C9" s="2">
        <f aca="true" t="shared" si="1" ref="C9:H9">C10+C26+C56+C58+C83</f>
        <v>4991281336</v>
      </c>
      <c r="D9" s="2">
        <f t="shared" si="1"/>
        <v>4739058144</v>
      </c>
      <c r="E9" s="2">
        <f t="shared" si="1"/>
        <v>5277096837</v>
      </c>
      <c r="F9" s="2">
        <f t="shared" si="1"/>
        <v>5014739995</v>
      </c>
      <c r="G9" s="2">
        <f t="shared" si="1"/>
        <v>-285815501</v>
      </c>
      <c r="H9" s="2">
        <f t="shared" si="1"/>
        <v>-275681851</v>
      </c>
    </row>
    <row r="10" spans="1:8" s="13" customFormat="1" ht="27.75" customHeight="1">
      <c r="A10" s="51" t="s">
        <v>53</v>
      </c>
      <c r="B10" s="52"/>
      <c r="C10" s="1">
        <f aca="true" t="shared" si="2" ref="C10:H10">SUM(C11:C25)</f>
        <v>2387535321</v>
      </c>
      <c r="D10" s="1">
        <f t="shared" si="2"/>
        <v>2169856724</v>
      </c>
      <c r="E10" s="1">
        <f t="shared" si="2"/>
        <v>2681172951</v>
      </c>
      <c r="F10" s="1">
        <f t="shared" si="2"/>
        <v>2469326585</v>
      </c>
      <c r="G10" s="1">
        <f t="shared" si="2"/>
        <v>-293637630</v>
      </c>
      <c r="H10" s="2">
        <f t="shared" si="2"/>
        <v>-299469861</v>
      </c>
    </row>
    <row r="11" spans="1:8" s="12" customFormat="1" ht="27.75" customHeight="1">
      <c r="A11" s="19">
        <v>1</v>
      </c>
      <c r="B11" s="20" t="s">
        <v>32</v>
      </c>
      <c r="C11" s="1">
        <v>362306484</v>
      </c>
      <c r="D11" s="1">
        <f>211963469-1000</f>
        <v>211962469</v>
      </c>
      <c r="E11" s="1">
        <v>347380263</v>
      </c>
      <c r="F11" s="1">
        <v>197056014</v>
      </c>
      <c r="G11" s="1">
        <f aca="true" t="shared" si="3" ref="G11:G25">C11-E11</f>
        <v>14926221</v>
      </c>
      <c r="H11" s="2">
        <f aca="true" t="shared" si="4" ref="H11:H25">D11-F11</f>
        <v>14906455</v>
      </c>
    </row>
    <row r="12" spans="1:8" s="12" customFormat="1" ht="27.75" customHeight="1">
      <c r="A12" s="19">
        <v>2</v>
      </c>
      <c r="B12" s="20" t="s">
        <v>33</v>
      </c>
      <c r="C12" s="1">
        <v>38298750</v>
      </c>
      <c r="D12" s="1">
        <v>35120939</v>
      </c>
      <c r="E12" s="1">
        <v>39892833</v>
      </c>
      <c r="F12" s="1">
        <v>37101815</v>
      </c>
      <c r="G12" s="2">
        <f t="shared" si="3"/>
        <v>-1594083</v>
      </c>
      <c r="H12" s="2">
        <f t="shared" si="4"/>
        <v>-1980876</v>
      </c>
    </row>
    <row r="13" spans="1:8" s="12" customFormat="1" ht="27.75" customHeight="1">
      <c r="A13" s="19">
        <v>3</v>
      </c>
      <c r="B13" s="20" t="s">
        <v>34</v>
      </c>
      <c r="C13" s="1">
        <f>578352809+4035650</f>
        <v>582388459</v>
      </c>
      <c r="D13" s="1">
        <f>545194458+20113543+10964697</f>
        <v>576272698</v>
      </c>
      <c r="E13" s="1">
        <v>862545971</v>
      </c>
      <c r="F13" s="1">
        <v>849445212</v>
      </c>
      <c r="G13" s="2">
        <f t="shared" si="3"/>
        <v>-280157512</v>
      </c>
      <c r="H13" s="2">
        <f t="shared" si="4"/>
        <v>-273172514</v>
      </c>
    </row>
    <row r="14" spans="1:8" s="12" customFormat="1" ht="27.75" customHeight="1">
      <c r="A14" s="19">
        <v>4</v>
      </c>
      <c r="B14" s="20" t="s">
        <v>35</v>
      </c>
      <c r="C14" s="1">
        <v>564326760</v>
      </c>
      <c r="D14" s="1">
        <v>542999489</v>
      </c>
      <c r="E14" s="1">
        <v>623358669</v>
      </c>
      <c r="F14" s="1">
        <v>608954075</v>
      </c>
      <c r="G14" s="2">
        <f t="shared" si="3"/>
        <v>-59031909</v>
      </c>
      <c r="H14" s="2">
        <f t="shared" si="4"/>
        <v>-65954586</v>
      </c>
    </row>
    <row r="15" spans="1:8" s="12" customFormat="1" ht="33.75" customHeight="1">
      <c r="A15" s="19">
        <v>5</v>
      </c>
      <c r="B15" s="20" t="s">
        <v>36</v>
      </c>
      <c r="C15" s="1">
        <v>29380450</v>
      </c>
      <c r="D15" s="1">
        <v>29767934</v>
      </c>
      <c r="E15" s="1">
        <v>28488343</v>
      </c>
      <c r="F15" s="1">
        <v>29214895</v>
      </c>
      <c r="G15" s="2">
        <f t="shared" si="3"/>
        <v>892107</v>
      </c>
      <c r="H15" s="2">
        <f t="shared" si="4"/>
        <v>553039</v>
      </c>
    </row>
    <row r="16" spans="1:8" s="12" customFormat="1" ht="27.75" customHeight="1">
      <c r="A16" s="19">
        <v>6</v>
      </c>
      <c r="B16" s="20" t="s">
        <v>37</v>
      </c>
      <c r="C16" s="1">
        <v>2019091</v>
      </c>
      <c r="D16" s="1">
        <v>1598627</v>
      </c>
      <c r="E16" s="1">
        <v>1827634</v>
      </c>
      <c r="F16" s="1">
        <v>1459427</v>
      </c>
      <c r="G16" s="2">
        <f t="shared" si="3"/>
        <v>191457</v>
      </c>
      <c r="H16" s="2">
        <f t="shared" si="4"/>
        <v>139200</v>
      </c>
    </row>
    <row r="17" spans="1:8" s="12" customFormat="1" ht="38.25" customHeight="1">
      <c r="A17" s="19">
        <v>7</v>
      </c>
      <c r="B17" s="20" t="s">
        <v>39</v>
      </c>
      <c r="C17" s="1">
        <v>275816581</v>
      </c>
      <c r="D17" s="1">
        <v>269934404</v>
      </c>
      <c r="E17" s="1">
        <v>289413738</v>
      </c>
      <c r="F17" s="1">
        <v>285088258</v>
      </c>
      <c r="G17" s="2">
        <f t="shared" si="3"/>
        <v>-13597157</v>
      </c>
      <c r="H17" s="2">
        <f t="shared" si="4"/>
        <v>-15153854</v>
      </c>
    </row>
    <row r="18" spans="1:8" s="12" customFormat="1" ht="38.25" customHeight="1">
      <c r="A18" s="19">
        <v>8</v>
      </c>
      <c r="B18" s="21" t="s">
        <v>40</v>
      </c>
      <c r="C18" s="3">
        <v>53607310</v>
      </c>
      <c r="D18" s="3">
        <v>45987309</v>
      </c>
      <c r="E18" s="3">
        <v>52264810</v>
      </c>
      <c r="F18" s="3">
        <v>45630370</v>
      </c>
      <c r="G18" s="2">
        <f t="shared" si="3"/>
        <v>1342500</v>
      </c>
      <c r="H18" s="2">
        <f t="shared" si="4"/>
        <v>356939</v>
      </c>
    </row>
    <row r="19" spans="1:8" s="12" customFormat="1" ht="27.75" customHeight="1">
      <c r="A19" s="19">
        <v>9</v>
      </c>
      <c r="B19" s="20" t="s">
        <v>41</v>
      </c>
      <c r="C19" s="1">
        <v>992419</v>
      </c>
      <c r="D19" s="1">
        <v>904678</v>
      </c>
      <c r="E19" s="1">
        <v>1008035</v>
      </c>
      <c r="F19" s="1">
        <v>922089</v>
      </c>
      <c r="G19" s="2">
        <f t="shared" si="3"/>
        <v>-15616</v>
      </c>
      <c r="H19" s="2">
        <f t="shared" si="4"/>
        <v>-17411</v>
      </c>
    </row>
    <row r="20" spans="1:8" s="12" customFormat="1" ht="27.75" customHeight="1">
      <c r="A20" s="19">
        <v>10</v>
      </c>
      <c r="B20" s="20" t="s">
        <v>54</v>
      </c>
      <c r="C20" s="1">
        <v>81982116</v>
      </c>
      <c r="D20" s="1">
        <v>73075693</v>
      </c>
      <c r="E20" s="1">
        <v>82757637</v>
      </c>
      <c r="F20" s="1">
        <v>73992561</v>
      </c>
      <c r="G20" s="2">
        <f t="shared" si="3"/>
        <v>-775521</v>
      </c>
      <c r="H20" s="2">
        <f t="shared" si="4"/>
        <v>-916868</v>
      </c>
    </row>
    <row r="21" spans="1:8" s="12" customFormat="1" ht="27.75" customHeight="1">
      <c r="A21" s="19">
        <v>11</v>
      </c>
      <c r="B21" s="20" t="s">
        <v>42</v>
      </c>
      <c r="C21" s="1">
        <v>321551737</v>
      </c>
      <c r="D21" s="2">
        <v>312993749</v>
      </c>
      <c r="E21" s="1">
        <v>282624747</v>
      </c>
      <c r="F21" s="1">
        <v>274410502</v>
      </c>
      <c r="G21" s="18">
        <f t="shared" si="3"/>
        <v>38926990</v>
      </c>
      <c r="H21" s="2">
        <f t="shared" si="4"/>
        <v>38583247</v>
      </c>
    </row>
    <row r="22" spans="1:8" s="12" customFormat="1" ht="27.75" customHeight="1">
      <c r="A22" s="19">
        <v>12</v>
      </c>
      <c r="B22" s="20" t="s">
        <v>43</v>
      </c>
      <c r="C22" s="1">
        <v>26314088</v>
      </c>
      <c r="D22" s="2">
        <f>31092250-11800</f>
        <v>31080450</v>
      </c>
      <c r="E22" s="1">
        <v>25170567</v>
      </c>
      <c r="F22" s="1">
        <v>30203254</v>
      </c>
      <c r="G22" s="18">
        <f t="shared" si="3"/>
        <v>1143521</v>
      </c>
      <c r="H22" s="2">
        <f t="shared" si="4"/>
        <v>877196</v>
      </c>
    </row>
    <row r="23" spans="1:8" s="12" customFormat="1" ht="27.75" customHeight="1">
      <c r="A23" s="19">
        <v>13</v>
      </c>
      <c r="B23" s="20" t="s">
        <v>55</v>
      </c>
      <c r="C23" s="1">
        <v>21281203</v>
      </c>
      <c r="D23" s="2">
        <v>15728519</v>
      </c>
      <c r="E23" s="1">
        <v>20911772</v>
      </c>
      <c r="F23" s="1">
        <v>15519011</v>
      </c>
      <c r="G23" s="18">
        <f t="shared" si="3"/>
        <v>369431</v>
      </c>
      <c r="H23" s="2">
        <f t="shared" si="4"/>
        <v>209508</v>
      </c>
    </row>
    <row r="24" spans="1:8" s="12" customFormat="1" ht="37.5" customHeight="1">
      <c r="A24" s="19">
        <v>14</v>
      </c>
      <c r="B24" s="20" t="s">
        <v>56</v>
      </c>
      <c r="C24" s="1">
        <v>18171135</v>
      </c>
      <c r="D24" s="2">
        <v>13331028</v>
      </c>
      <c r="E24" s="1">
        <v>14927569</v>
      </c>
      <c r="F24" s="1">
        <v>11728739</v>
      </c>
      <c r="G24" s="18">
        <f t="shared" si="3"/>
        <v>3243566</v>
      </c>
      <c r="H24" s="2">
        <f t="shared" si="4"/>
        <v>1602289</v>
      </c>
    </row>
    <row r="25" spans="1:8" s="12" customFormat="1" ht="37.5" customHeight="1">
      <c r="A25" s="19">
        <v>15</v>
      </c>
      <c r="B25" s="20" t="s">
        <v>38</v>
      </c>
      <c r="C25" s="1">
        <v>9098738</v>
      </c>
      <c r="D25" s="1">
        <v>9098738</v>
      </c>
      <c r="E25" s="1">
        <v>8600363</v>
      </c>
      <c r="F25" s="1">
        <v>8600363</v>
      </c>
      <c r="G25" s="2">
        <f t="shared" si="3"/>
        <v>498375</v>
      </c>
      <c r="H25" s="2">
        <f t="shared" si="4"/>
        <v>498375</v>
      </c>
    </row>
    <row r="26" spans="1:10" s="25" customFormat="1" ht="27.75" customHeight="1">
      <c r="A26" s="40" t="s">
        <v>63</v>
      </c>
      <c r="B26" s="41"/>
      <c r="C26" s="1">
        <f>SUM(C27:C55)</f>
        <v>1506370211</v>
      </c>
      <c r="D26" s="1">
        <f>SUM(D27:D55)</f>
        <v>1477242269</v>
      </c>
      <c r="E26" s="1">
        <v>1457650084</v>
      </c>
      <c r="F26" s="1">
        <v>1423575047</v>
      </c>
      <c r="G26" s="2">
        <f>C26-E26</f>
        <v>48720127</v>
      </c>
      <c r="H26" s="2">
        <f>D26-F26</f>
        <v>53667222</v>
      </c>
      <c r="I26" s="24"/>
      <c r="J26" s="24"/>
    </row>
    <row r="27" spans="1:8" s="25" customFormat="1" ht="26.25" customHeight="1">
      <c r="A27" s="26">
        <v>1</v>
      </c>
      <c r="B27" s="27" t="s">
        <v>0</v>
      </c>
      <c r="C27" s="1">
        <v>20217059</v>
      </c>
      <c r="D27" s="1">
        <v>1106433</v>
      </c>
      <c r="E27" s="1">
        <v>32228597</v>
      </c>
      <c r="F27" s="1">
        <v>1043529</v>
      </c>
      <c r="G27" s="2">
        <f aca="true" t="shared" si="5" ref="G27:G84">C27-E27</f>
        <v>-12011538</v>
      </c>
      <c r="H27" s="2">
        <f aca="true" t="shared" si="6" ref="H27:H84">D27-F27</f>
        <v>62904</v>
      </c>
    </row>
    <row r="28" spans="1:8" s="25" customFormat="1" ht="27.75" customHeight="1">
      <c r="A28" s="26">
        <v>2</v>
      </c>
      <c r="B28" s="27" t="s">
        <v>1</v>
      </c>
      <c r="C28" s="1">
        <v>2758667</v>
      </c>
      <c r="D28" s="1">
        <v>8852867</v>
      </c>
      <c r="E28" s="1">
        <v>4282720</v>
      </c>
      <c r="F28" s="1">
        <v>10240776</v>
      </c>
      <c r="G28" s="2">
        <f t="shared" si="5"/>
        <v>-1524053</v>
      </c>
      <c r="H28" s="2">
        <f t="shared" si="6"/>
        <v>-1387909</v>
      </c>
    </row>
    <row r="29" spans="1:8" s="25" customFormat="1" ht="34.5" customHeight="1">
      <c r="A29" s="26">
        <v>3</v>
      </c>
      <c r="B29" s="27" t="s">
        <v>2</v>
      </c>
      <c r="C29" s="1">
        <v>28763275</v>
      </c>
      <c r="D29" s="1">
        <v>27733149</v>
      </c>
      <c r="E29" s="1">
        <v>28388668</v>
      </c>
      <c r="F29" s="1">
        <v>27274006</v>
      </c>
      <c r="G29" s="2">
        <f t="shared" si="5"/>
        <v>374607</v>
      </c>
      <c r="H29" s="2">
        <f t="shared" si="6"/>
        <v>459143</v>
      </c>
    </row>
    <row r="30" spans="1:8" s="25" customFormat="1" ht="27.75" customHeight="1">
      <c r="A30" s="26">
        <v>4</v>
      </c>
      <c r="B30" s="27" t="s">
        <v>3</v>
      </c>
      <c r="C30" s="1">
        <v>6044254</v>
      </c>
      <c r="D30" s="1">
        <v>6969690</v>
      </c>
      <c r="E30" s="1">
        <v>11132909</v>
      </c>
      <c r="F30" s="1">
        <v>15302732</v>
      </c>
      <c r="G30" s="2">
        <f t="shared" si="5"/>
        <v>-5088655</v>
      </c>
      <c r="H30" s="2">
        <f t="shared" si="6"/>
        <v>-8333042</v>
      </c>
    </row>
    <row r="31" spans="1:8" s="25" customFormat="1" ht="27.75" customHeight="1">
      <c r="A31" s="26">
        <v>5</v>
      </c>
      <c r="B31" s="27" t="s">
        <v>4</v>
      </c>
      <c r="C31" s="1">
        <v>150711</v>
      </c>
      <c r="D31" s="1">
        <v>12100</v>
      </c>
      <c r="E31" s="1">
        <v>151773</v>
      </c>
      <c r="F31" s="1">
        <v>12653</v>
      </c>
      <c r="G31" s="2">
        <f t="shared" si="5"/>
        <v>-1062</v>
      </c>
      <c r="H31" s="2">
        <f t="shared" si="6"/>
        <v>-553</v>
      </c>
    </row>
    <row r="32" spans="1:8" s="25" customFormat="1" ht="27.75" customHeight="1">
      <c r="A32" s="26">
        <v>6</v>
      </c>
      <c r="B32" s="27" t="s">
        <v>64</v>
      </c>
      <c r="C32" s="1">
        <v>82154</v>
      </c>
      <c r="D32" s="1">
        <v>31326</v>
      </c>
      <c r="E32" s="1">
        <v>80614</v>
      </c>
      <c r="F32" s="1">
        <v>33218</v>
      </c>
      <c r="G32" s="2">
        <f t="shared" si="5"/>
        <v>1540</v>
      </c>
      <c r="H32" s="2">
        <f t="shared" si="6"/>
        <v>-1892</v>
      </c>
    </row>
    <row r="33" spans="1:8" s="25" customFormat="1" ht="39.75" customHeight="1">
      <c r="A33" s="26">
        <v>7</v>
      </c>
      <c r="B33" s="27" t="s">
        <v>65</v>
      </c>
      <c r="C33" s="1">
        <v>109559759</v>
      </c>
      <c r="D33" s="1">
        <v>115807843</v>
      </c>
      <c r="E33" s="1">
        <v>108107829</v>
      </c>
      <c r="F33" s="1">
        <v>114268947</v>
      </c>
      <c r="G33" s="2">
        <f t="shared" si="5"/>
        <v>1451930</v>
      </c>
      <c r="H33" s="2">
        <f t="shared" si="6"/>
        <v>1538896</v>
      </c>
    </row>
    <row r="34" spans="1:8" s="25" customFormat="1" ht="39.75" customHeight="1">
      <c r="A34" s="26">
        <v>8</v>
      </c>
      <c r="B34" s="27" t="s">
        <v>5</v>
      </c>
      <c r="C34" s="1">
        <v>32037182</v>
      </c>
      <c r="D34" s="1">
        <v>30280421</v>
      </c>
      <c r="E34" s="1">
        <v>29741736</v>
      </c>
      <c r="F34" s="1">
        <v>28021368</v>
      </c>
      <c r="G34" s="2">
        <f t="shared" si="5"/>
        <v>2295446</v>
      </c>
      <c r="H34" s="2">
        <f t="shared" si="6"/>
        <v>2259053</v>
      </c>
    </row>
    <row r="35" spans="1:8" s="25" customFormat="1" ht="39.75" customHeight="1">
      <c r="A35" s="26">
        <v>9</v>
      </c>
      <c r="B35" s="28" t="s">
        <v>6</v>
      </c>
      <c r="C35" s="1">
        <v>10615186</v>
      </c>
      <c r="D35" s="1">
        <v>10488390</v>
      </c>
      <c r="E35" s="1">
        <v>9772211</v>
      </c>
      <c r="F35" s="1">
        <v>9659472</v>
      </c>
      <c r="G35" s="2">
        <f t="shared" si="5"/>
        <v>842975</v>
      </c>
      <c r="H35" s="2">
        <f t="shared" si="6"/>
        <v>828918</v>
      </c>
    </row>
    <row r="36" spans="1:8" s="25" customFormat="1" ht="39.75" customHeight="1">
      <c r="A36" s="26">
        <v>10</v>
      </c>
      <c r="B36" s="28" t="s">
        <v>66</v>
      </c>
      <c r="C36" s="1">
        <v>2141235</v>
      </c>
      <c r="D36" s="1">
        <v>2108176</v>
      </c>
      <c r="E36" s="1">
        <v>2022425</v>
      </c>
      <c r="F36" s="1">
        <v>1982878</v>
      </c>
      <c r="G36" s="2">
        <f t="shared" si="5"/>
        <v>118810</v>
      </c>
      <c r="H36" s="2">
        <f t="shared" si="6"/>
        <v>125298</v>
      </c>
    </row>
    <row r="37" spans="1:8" s="25" customFormat="1" ht="27.75" customHeight="1">
      <c r="A37" s="26">
        <v>11</v>
      </c>
      <c r="B37" s="28" t="s">
        <v>67</v>
      </c>
      <c r="C37" s="1">
        <v>1706567</v>
      </c>
      <c r="D37" s="1">
        <v>2150361</v>
      </c>
      <c r="E37" s="1">
        <v>1562441</v>
      </c>
      <c r="F37" s="1">
        <v>1893967</v>
      </c>
      <c r="G37" s="2">
        <f t="shared" si="5"/>
        <v>144126</v>
      </c>
      <c r="H37" s="2">
        <f t="shared" si="6"/>
        <v>256394</v>
      </c>
    </row>
    <row r="38" spans="1:8" s="25" customFormat="1" ht="36.75" customHeight="1">
      <c r="A38" s="26">
        <v>12</v>
      </c>
      <c r="B38" s="28" t="s">
        <v>68</v>
      </c>
      <c r="C38" s="1">
        <v>35127452</v>
      </c>
      <c r="D38" s="1">
        <v>39014934</v>
      </c>
      <c r="E38" s="1">
        <v>34237226</v>
      </c>
      <c r="F38" s="1">
        <v>38246604</v>
      </c>
      <c r="G38" s="2">
        <f t="shared" si="5"/>
        <v>890226</v>
      </c>
      <c r="H38" s="2">
        <f t="shared" si="6"/>
        <v>768330</v>
      </c>
    </row>
    <row r="39" spans="1:8" s="25" customFormat="1" ht="34.5" customHeight="1">
      <c r="A39" s="26">
        <v>13</v>
      </c>
      <c r="B39" s="28" t="s">
        <v>69</v>
      </c>
      <c r="C39" s="1">
        <v>1063020</v>
      </c>
      <c r="D39" s="1">
        <v>1076828</v>
      </c>
      <c r="E39" s="1">
        <v>986108</v>
      </c>
      <c r="F39" s="1">
        <v>1040764</v>
      </c>
      <c r="G39" s="2">
        <f t="shared" si="5"/>
        <v>76912</v>
      </c>
      <c r="H39" s="2">
        <f t="shared" si="6"/>
        <v>36064</v>
      </c>
    </row>
    <row r="40" spans="1:8" s="25" customFormat="1" ht="27.75" customHeight="1">
      <c r="A40" s="26">
        <v>14</v>
      </c>
      <c r="B40" s="27" t="s">
        <v>7</v>
      </c>
      <c r="C40" s="1">
        <v>9915953</v>
      </c>
      <c r="D40" s="1">
        <v>9277280</v>
      </c>
      <c r="E40" s="1">
        <v>8633283</v>
      </c>
      <c r="F40" s="1">
        <v>8387300</v>
      </c>
      <c r="G40" s="2">
        <f t="shared" si="5"/>
        <v>1282670</v>
      </c>
      <c r="H40" s="2">
        <f t="shared" si="6"/>
        <v>889980</v>
      </c>
    </row>
    <row r="41" spans="1:8" s="25" customFormat="1" ht="27.75" customHeight="1">
      <c r="A41" s="26">
        <v>15</v>
      </c>
      <c r="B41" s="27" t="s">
        <v>70</v>
      </c>
      <c r="C41" s="1">
        <v>7380601</v>
      </c>
      <c r="D41" s="1">
        <v>8215630</v>
      </c>
      <c r="E41" s="1">
        <v>7283471</v>
      </c>
      <c r="F41" s="1">
        <v>7935684</v>
      </c>
      <c r="G41" s="2">
        <f t="shared" si="5"/>
        <v>97130</v>
      </c>
      <c r="H41" s="2">
        <f t="shared" si="6"/>
        <v>279946</v>
      </c>
    </row>
    <row r="42" spans="1:8" s="25" customFormat="1" ht="27.75" customHeight="1">
      <c r="A42" s="26">
        <v>16</v>
      </c>
      <c r="B42" s="27" t="s">
        <v>8</v>
      </c>
      <c r="C42" s="1">
        <v>59511593</v>
      </c>
      <c r="D42" s="1">
        <v>40640852</v>
      </c>
      <c r="E42" s="1">
        <v>54729090</v>
      </c>
      <c r="F42" s="1">
        <v>39029276</v>
      </c>
      <c r="G42" s="2">
        <f t="shared" si="5"/>
        <v>4782503</v>
      </c>
      <c r="H42" s="2">
        <f t="shared" si="6"/>
        <v>1611576</v>
      </c>
    </row>
    <row r="43" spans="1:8" s="25" customFormat="1" ht="33.75" customHeight="1">
      <c r="A43" s="26">
        <v>17</v>
      </c>
      <c r="B43" s="27" t="s">
        <v>9</v>
      </c>
      <c r="C43" s="1">
        <v>2282820</v>
      </c>
      <c r="D43" s="1">
        <v>1265679</v>
      </c>
      <c r="E43" s="1">
        <v>1996779</v>
      </c>
      <c r="F43" s="1">
        <v>1243659</v>
      </c>
      <c r="G43" s="2">
        <f t="shared" si="5"/>
        <v>286041</v>
      </c>
      <c r="H43" s="2">
        <f t="shared" si="6"/>
        <v>22020</v>
      </c>
    </row>
    <row r="44" spans="1:8" s="25" customFormat="1" ht="27.75" customHeight="1">
      <c r="A44" s="26">
        <v>18</v>
      </c>
      <c r="B44" s="27" t="s">
        <v>10</v>
      </c>
      <c r="C44" s="1">
        <v>50378732</v>
      </c>
      <c r="D44" s="1">
        <v>49720299</v>
      </c>
      <c r="E44" s="1">
        <v>48280588</v>
      </c>
      <c r="F44" s="1">
        <v>47865094</v>
      </c>
      <c r="G44" s="2">
        <f t="shared" si="5"/>
        <v>2098144</v>
      </c>
      <c r="H44" s="2">
        <f t="shared" si="6"/>
        <v>1855205</v>
      </c>
    </row>
    <row r="45" spans="1:8" s="25" customFormat="1" ht="38.25" customHeight="1">
      <c r="A45" s="26">
        <v>19</v>
      </c>
      <c r="B45" s="27" t="s">
        <v>11</v>
      </c>
      <c r="C45" s="1">
        <v>14752231</v>
      </c>
      <c r="D45" s="1">
        <v>11697339</v>
      </c>
      <c r="E45" s="1">
        <v>13800512</v>
      </c>
      <c r="F45" s="1">
        <v>11266879</v>
      </c>
      <c r="G45" s="2">
        <f t="shared" si="5"/>
        <v>951719</v>
      </c>
      <c r="H45" s="2">
        <f t="shared" si="6"/>
        <v>430460</v>
      </c>
    </row>
    <row r="46" spans="1:8" s="25" customFormat="1" ht="24" customHeight="1">
      <c r="A46" s="26">
        <v>20</v>
      </c>
      <c r="B46" s="27" t="s">
        <v>12</v>
      </c>
      <c r="C46" s="1">
        <v>432316</v>
      </c>
      <c r="D46" s="1">
        <v>386485</v>
      </c>
      <c r="E46" s="1">
        <v>243785</v>
      </c>
      <c r="F46" s="1">
        <v>217738</v>
      </c>
      <c r="G46" s="2">
        <f t="shared" si="5"/>
        <v>188531</v>
      </c>
      <c r="H46" s="2">
        <f t="shared" si="6"/>
        <v>168747</v>
      </c>
    </row>
    <row r="47" spans="1:8" s="25" customFormat="1" ht="26.25" customHeight="1">
      <c r="A47" s="26">
        <v>21</v>
      </c>
      <c r="B47" s="27" t="s">
        <v>71</v>
      </c>
      <c r="C47" s="1">
        <v>384123306</v>
      </c>
      <c r="D47" s="1">
        <v>384123306</v>
      </c>
      <c r="E47" s="1">
        <v>369339056</v>
      </c>
      <c r="F47" s="1">
        <v>369339056</v>
      </c>
      <c r="G47" s="2">
        <f t="shared" si="5"/>
        <v>14784250</v>
      </c>
      <c r="H47" s="2">
        <f t="shared" si="6"/>
        <v>14784250</v>
      </c>
    </row>
    <row r="48" spans="1:8" s="25" customFormat="1" ht="24" customHeight="1">
      <c r="A48" s="26">
        <v>22</v>
      </c>
      <c r="B48" s="27" t="s">
        <v>13</v>
      </c>
      <c r="C48" s="1">
        <v>29155822</v>
      </c>
      <c r="D48" s="1">
        <v>28328183</v>
      </c>
      <c r="E48" s="1">
        <v>28420648</v>
      </c>
      <c r="F48" s="1">
        <v>27657521</v>
      </c>
      <c r="G48" s="2">
        <f t="shared" si="5"/>
        <v>735174</v>
      </c>
      <c r="H48" s="2">
        <f t="shared" si="6"/>
        <v>670662</v>
      </c>
    </row>
    <row r="49" spans="1:8" s="25" customFormat="1" ht="34.5" customHeight="1">
      <c r="A49" s="26">
        <v>23</v>
      </c>
      <c r="B49" s="27" t="s">
        <v>72</v>
      </c>
      <c r="C49" s="1">
        <v>596893</v>
      </c>
      <c r="D49" s="1">
        <v>431324</v>
      </c>
      <c r="E49" s="1">
        <v>502969</v>
      </c>
      <c r="F49" s="1">
        <v>348323</v>
      </c>
      <c r="G49" s="2">
        <f t="shared" si="5"/>
        <v>93924</v>
      </c>
      <c r="H49" s="2">
        <f t="shared" si="6"/>
        <v>83001</v>
      </c>
    </row>
    <row r="50" spans="1:8" s="25" customFormat="1" ht="27.75" customHeight="1">
      <c r="A50" s="26">
        <v>24</v>
      </c>
      <c r="B50" s="27" t="s">
        <v>73</v>
      </c>
      <c r="C50" s="1">
        <v>600034645</v>
      </c>
      <c r="D50" s="1">
        <v>600050496</v>
      </c>
      <c r="E50" s="1">
        <v>571509741</v>
      </c>
      <c r="F50" s="1">
        <v>571539448</v>
      </c>
      <c r="G50" s="2">
        <f t="shared" si="5"/>
        <v>28524904</v>
      </c>
      <c r="H50" s="2">
        <f t="shared" si="6"/>
        <v>28511048</v>
      </c>
    </row>
    <row r="51" spans="1:8" s="25" customFormat="1" ht="27.75" customHeight="1">
      <c r="A51" s="26">
        <v>25</v>
      </c>
      <c r="B51" s="27" t="s">
        <v>74</v>
      </c>
      <c r="C51" s="1">
        <v>92940948</v>
      </c>
      <c r="D51" s="1">
        <v>92940948</v>
      </c>
      <c r="E51" s="1">
        <v>86972621</v>
      </c>
      <c r="F51" s="1">
        <v>86972621</v>
      </c>
      <c r="G51" s="2">
        <f t="shared" si="5"/>
        <v>5968327</v>
      </c>
      <c r="H51" s="2">
        <f t="shared" si="6"/>
        <v>5968327</v>
      </c>
    </row>
    <row r="52" spans="1:8" s="29" customFormat="1" ht="27.75" customHeight="1">
      <c r="A52" s="26">
        <v>26</v>
      </c>
      <c r="B52" s="27" t="s">
        <v>75</v>
      </c>
      <c r="C52" s="1">
        <v>1189486</v>
      </c>
      <c r="D52" s="1">
        <v>1146290</v>
      </c>
      <c r="E52" s="1">
        <v>842659</v>
      </c>
      <c r="F52" s="1">
        <v>817932</v>
      </c>
      <c r="G52" s="2">
        <f t="shared" si="5"/>
        <v>346827</v>
      </c>
      <c r="H52" s="2">
        <f t="shared" si="6"/>
        <v>328358</v>
      </c>
    </row>
    <row r="53" spans="1:8" s="29" customFormat="1" ht="25.5" customHeight="1">
      <c r="A53" s="26">
        <v>27</v>
      </c>
      <c r="B53" s="27" t="s">
        <v>14</v>
      </c>
      <c r="C53" s="1">
        <v>1183854</v>
      </c>
      <c r="D53" s="1">
        <v>616451</v>
      </c>
      <c r="E53" s="1">
        <v>809766</v>
      </c>
      <c r="F53" s="1">
        <v>430706</v>
      </c>
      <c r="G53" s="2">
        <f t="shared" si="5"/>
        <v>374088</v>
      </c>
      <c r="H53" s="2">
        <f t="shared" si="6"/>
        <v>185745</v>
      </c>
    </row>
    <row r="54" spans="1:8" s="29" customFormat="1" ht="26.25" customHeight="1">
      <c r="A54" s="26">
        <v>28</v>
      </c>
      <c r="B54" s="27" t="s">
        <v>15</v>
      </c>
      <c r="C54" s="1">
        <v>1567036</v>
      </c>
      <c r="D54" s="1">
        <v>2122043</v>
      </c>
      <c r="E54" s="1">
        <v>878021</v>
      </c>
      <c r="F54" s="1">
        <v>794748</v>
      </c>
      <c r="G54" s="2">
        <f t="shared" si="5"/>
        <v>689015</v>
      </c>
      <c r="H54" s="2">
        <f t="shared" si="6"/>
        <v>1327295</v>
      </c>
    </row>
    <row r="55" spans="1:8" s="29" customFormat="1" ht="26.25" customHeight="1">
      <c r="A55" s="26">
        <v>29</v>
      </c>
      <c r="B55" s="27" t="s">
        <v>76</v>
      </c>
      <c r="C55" s="1">
        <v>657454</v>
      </c>
      <c r="D55" s="1">
        <v>647146</v>
      </c>
      <c r="E55" s="1">
        <v>711838</v>
      </c>
      <c r="F55" s="1">
        <v>708148</v>
      </c>
      <c r="G55" s="2">
        <f t="shared" si="5"/>
        <v>-54384</v>
      </c>
      <c r="H55" s="2">
        <f t="shared" si="6"/>
        <v>-61002</v>
      </c>
    </row>
    <row r="56" spans="1:10" s="25" customFormat="1" ht="27.75" customHeight="1">
      <c r="A56" s="40" t="s">
        <v>77</v>
      </c>
      <c r="B56" s="41"/>
      <c r="C56" s="1">
        <f aca="true" t="shared" si="7" ref="C56:H56">SUM(C57)</f>
        <v>880013730</v>
      </c>
      <c r="D56" s="1">
        <f t="shared" si="7"/>
        <v>880009752</v>
      </c>
      <c r="E56" s="1">
        <f t="shared" si="7"/>
        <v>911648356</v>
      </c>
      <c r="F56" s="1">
        <f t="shared" si="7"/>
        <v>911644380</v>
      </c>
      <c r="G56" s="1">
        <f t="shared" si="7"/>
        <v>-31634626</v>
      </c>
      <c r="H56" s="2">
        <f t="shared" si="7"/>
        <v>-31634628</v>
      </c>
      <c r="I56" s="30"/>
      <c r="J56" s="30"/>
    </row>
    <row r="57" spans="1:8" s="25" customFormat="1" ht="27.75" customHeight="1">
      <c r="A57" s="31"/>
      <c r="B57" s="23" t="s">
        <v>16</v>
      </c>
      <c r="C57" s="1">
        <v>880013730</v>
      </c>
      <c r="D57" s="1">
        <v>880009752</v>
      </c>
      <c r="E57" s="1">
        <v>911648356</v>
      </c>
      <c r="F57" s="1">
        <v>911644380</v>
      </c>
      <c r="G57" s="2">
        <f t="shared" si="5"/>
        <v>-31634626</v>
      </c>
      <c r="H57" s="2">
        <f t="shared" si="6"/>
        <v>-31634628</v>
      </c>
    </row>
    <row r="58" spans="1:9" s="25" customFormat="1" ht="42" customHeight="1">
      <c r="A58" s="56" t="s">
        <v>78</v>
      </c>
      <c r="B58" s="57"/>
      <c r="C58" s="1">
        <f aca="true" t="shared" si="8" ref="C58:H58">SUM(C59:C82)</f>
        <v>205672330</v>
      </c>
      <c r="D58" s="1">
        <f t="shared" si="8"/>
        <v>207104939</v>
      </c>
      <c r="E58" s="1">
        <f t="shared" si="8"/>
        <v>207315350</v>
      </c>
      <c r="F58" s="1">
        <f t="shared" si="8"/>
        <v>206070734</v>
      </c>
      <c r="G58" s="1">
        <f t="shared" si="8"/>
        <v>-1643020</v>
      </c>
      <c r="H58" s="2">
        <f t="shared" si="8"/>
        <v>1034205</v>
      </c>
      <c r="I58" s="30"/>
    </row>
    <row r="59" spans="1:8" s="25" customFormat="1" ht="36" customHeight="1">
      <c r="A59" s="31">
        <v>1</v>
      </c>
      <c r="B59" s="32" t="s">
        <v>79</v>
      </c>
      <c r="C59" s="1">
        <v>7302328</v>
      </c>
      <c r="D59" s="1">
        <v>7774817</v>
      </c>
      <c r="E59" s="1">
        <v>7678133</v>
      </c>
      <c r="F59" s="1">
        <v>7625617</v>
      </c>
      <c r="G59" s="2">
        <f t="shared" si="5"/>
        <v>-375805</v>
      </c>
      <c r="H59" s="2">
        <f t="shared" si="6"/>
        <v>149200</v>
      </c>
    </row>
    <row r="60" spans="1:8" s="25" customFormat="1" ht="38.25" customHeight="1">
      <c r="A60" s="31">
        <v>2</v>
      </c>
      <c r="B60" s="27" t="s">
        <v>17</v>
      </c>
      <c r="C60" s="1">
        <v>37223199</v>
      </c>
      <c r="D60" s="1">
        <v>38369199</v>
      </c>
      <c r="E60" s="1">
        <v>39081684</v>
      </c>
      <c r="F60" s="1">
        <v>42870552</v>
      </c>
      <c r="G60" s="2">
        <f t="shared" si="5"/>
        <v>-1858485</v>
      </c>
      <c r="H60" s="2">
        <f t="shared" si="6"/>
        <v>-4501353</v>
      </c>
    </row>
    <row r="61" spans="1:8" s="25" customFormat="1" ht="23.25" customHeight="1">
      <c r="A61" s="31">
        <v>3</v>
      </c>
      <c r="B61" s="27" t="s">
        <v>18</v>
      </c>
      <c r="C61" s="1">
        <v>49736</v>
      </c>
      <c r="D61" s="1">
        <v>800701</v>
      </c>
      <c r="E61" s="1">
        <v>59201</v>
      </c>
      <c r="F61" s="1">
        <v>1100705</v>
      </c>
      <c r="G61" s="2">
        <f t="shared" si="5"/>
        <v>-9465</v>
      </c>
      <c r="H61" s="2">
        <f t="shared" si="6"/>
        <v>-300004</v>
      </c>
    </row>
    <row r="62" spans="1:8" s="25" customFormat="1" ht="36.75" customHeight="1">
      <c r="A62" s="31">
        <v>4</v>
      </c>
      <c r="B62" s="27" t="s">
        <v>19</v>
      </c>
      <c r="C62" s="1">
        <v>7661314</v>
      </c>
      <c r="D62" s="1">
        <v>8465263</v>
      </c>
      <c r="E62" s="1">
        <v>7281360</v>
      </c>
      <c r="F62" s="1">
        <v>8501556</v>
      </c>
      <c r="G62" s="2">
        <f t="shared" si="5"/>
        <v>379954</v>
      </c>
      <c r="H62" s="2">
        <f t="shared" si="6"/>
        <v>-36293</v>
      </c>
    </row>
    <row r="63" spans="1:8" s="25" customFormat="1" ht="26.25" customHeight="1">
      <c r="A63" s="31">
        <v>5</v>
      </c>
      <c r="B63" s="27" t="s">
        <v>80</v>
      </c>
      <c r="C63" s="1">
        <v>1212200</v>
      </c>
      <c r="D63" s="1">
        <v>2023148</v>
      </c>
      <c r="E63" s="1">
        <v>276000</v>
      </c>
      <c r="F63" s="1">
        <v>1023108</v>
      </c>
      <c r="G63" s="2">
        <f t="shared" si="5"/>
        <v>936200</v>
      </c>
      <c r="H63" s="2">
        <f t="shared" si="6"/>
        <v>1000040</v>
      </c>
    </row>
    <row r="64" spans="1:8" s="25" customFormat="1" ht="29.25" customHeight="1">
      <c r="A64" s="31">
        <v>6</v>
      </c>
      <c r="B64" s="27" t="s">
        <v>81</v>
      </c>
      <c r="C64" s="1">
        <v>302400</v>
      </c>
      <c r="D64" s="1">
        <v>279000</v>
      </c>
      <c r="E64" s="1">
        <v>4800</v>
      </c>
      <c r="F64" s="1">
        <v>279979</v>
      </c>
      <c r="G64" s="2">
        <f t="shared" si="5"/>
        <v>297600</v>
      </c>
      <c r="H64" s="2">
        <f t="shared" si="6"/>
        <v>-979</v>
      </c>
    </row>
    <row r="65" spans="1:8" s="25" customFormat="1" ht="36" customHeight="1">
      <c r="A65" s="31">
        <v>7</v>
      </c>
      <c r="B65" s="27" t="s">
        <v>82</v>
      </c>
      <c r="C65" s="1">
        <v>1815583</v>
      </c>
      <c r="D65" s="1">
        <v>1661173</v>
      </c>
      <c r="E65" s="1">
        <v>1590080</v>
      </c>
      <c r="F65" s="1">
        <v>1527328</v>
      </c>
      <c r="G65" s="2">
        <f t="shared" si="5"/>
        <v>225503</v>
      </c>
      <c r="H65" s="2">
        <f t="shared" si="6"/>
        <v>133845</v>
      </c>
    </row>
    <row r="66" spans="1:8" s="25" customFormat="1" ht="53.25" customHeight="1">
      <c r="A66" s="31">
        <v>8</v>
      </c>
      <c r="B66" s="27" t="s">
        <v>83</v>
      </c>
      <c r="C66" s="1">
        <v>104085</v>
      </c>
      <c r="D66" s="1">
        <v>18241</v>
      </c>
      <c r="E66" s="1">
        <v>104055</v>
      </c>
      <c r="F66" s="1">
        <v>19046</v>
      </c>
      <c r="G66" s="2">
        <f t="shared" si="5"/>
        <v>30</v>
      </c>
      <c r="H66" s="2">
        <f t="shared" si="6"/>
        <v>-805</v>
      </c>
    </row>
    <row r="67" spans="1:8" s="25" customFormat="1" ht="22.5" customHeight="1">
      <c r="A67" s="31">
        <v>9</v>
      </c>
      <c r="B67" s="27" t="s">
        <v>21</v>
      </c>
      <c r="C67" s="1">
        <v>800440</v>
      </c>
      <c r="D67" s="1">
        <v>1427236</v>
      </c>
      <c r="E67" s="1">
        <v>784124</v>
      </c>
      <c r="F67" s="1">
        <v>1516989</v>
      </c>
      <c r="G67" s="2">
        <f t="shared" si="5"/>
        <v>16316</v>
      </c>
      <c r="H67" s="2">
        <f t="shared" si="6"/>
        <v>-89753</v>
      </c>
    </row>
    <row r="68" spans="1:8" s="25" customFormat="1" ht="27.75" customHeight="1">
      <c r="A68" s="31">
        <v>10</v>
      </c>
      <c r="B68" s="27" t="s">
        <v>84</v>
      </c>
      <c r="C68" s="1">
        <v>1808000</v>
      </c>
      <c r="D68" s="1">
        <v>2394127</v>
      </c>
      <c r="E68" s="1">
        <v>1487250</v>
      </c>
      <c r="F68" s="1">
        <v>1961922</v>
      </c>
      <c r="G68" s="2">
        <f t="shared" si="5"/>
        <v>320750</v>
      </c>
      <c r="H68" s="2">
        <f t="shared" si="6"/>
        <v>432205</v>
      </c>
    </row>
    <row r="69" spans="1:8" s="25" customFormat="1" ht="27.75" customHeight="1">
      <c r="A69" s="31">
        <v>11</v>
      </c>
      <c r="B69" s="27" t="s">
        <v>22</v>
      </c>
      <c r="C69" s="1">
        <v>19723828</v>
      </c>
      <c r="D69" s="1">
        <v>20960286</v>
      </c>
      <c r="E69" s="1">
        <v>18236380</v>
      </c>
      <c r="F69" s="1">
        <v>19617565</v>
      </c>
      <c r="G69" s="2">
        <f t="shared" si="5"/>
        <v>1487448</v>
      </c>
      <c r="H69" s="2">
        <f t="shared" si="6"/>
        <v>1342721</v>
      </c>
    </row>
    <row r="70" spans="1:8" s="25" customFormat="1" ht="27.75" customHeight="1">
      <c r="A70" s="31">
        <v>12</v>
      </c>
      <c r="B70" s="27" t="s">
        <v>23</v>
      </c>
      <c r="C70" s="1">
        <v>10849941</v>
      </c>
      <c r="D70" s="1">
        <v>2957117</v>
      </c>
      <c r="E70" s="1">
        <v>10806443</v>
      </c>
      <c r="F70" s="1">
        <v>3244876</v>
      </c>
      <c r="G70" s="2">
        <f t="shared" si="5"/>
        <v>43498</v>
      </c>
      <c r="H70" s="2">
        <f t="shared" si="6"/>
        <v>-287759</v>
      </c>
    </row>
    <row r="71" spans="1:8" s="25" customFormat="1" ht="27.75" customHeight="1">
      <c r="A71" s="31">
        <v>13</v>
      </c>
      <c r="B71" s="27" t="s">
        <v>85</v>
      </c>
      <c r="C71" s="1">
        <v>245534</v>
      </c>
      <c r="D71" s="1">
        <v>395929</v>
      </c>
      <c r="E71" s="1">
        <v>11256</v>
      </c>
      <c r="F71" s="1">
        <v>312399</v>
      </c>
      <c r="G71" s="2">
        <f t="shared" si="5"/>
        <v>234278</v>
      </c>
      <c r="H71" s="2">
        <f t="shared" si="6"/>
        <v>83530</v>
      </c>
    </row>
    <row r="72" spans="1:8" s="25" customFormat="1" ht="27.75" customHeight="1">
      <c r="A72" s="31">
        <v>14</v>
      </c>
      <c r="B72" s="27" t="s">
        <v>24</v>
      </c>
      <c r="C72" s="1">
        <v>8611928</v>
      </c>
      <c r="D72" s="1">
        <v>11828519</v>
      </c>
      <c r="E72" s="1">
        <v>8183358</v>
      </c>
      <c r="F72" s="1">
        <v>8866016</v>
      </c>
      <c r="G72" s="2">
        <f t="shared" si="5"/>
        <v>428570</v>
      </c>
      <c r="H72" s="2">
        <f t="shared" si="6"/>
        <v>2962503</v>
      </c>
    </row>
    <row r="73" spans="1:8" s="25" customFormat="1" ht="27.75" customHeight="1">
      <c r="A73" s="31">
        <v>15</v>
      </c>
      <c r="B73" s="27" t="s">
        <v>25</v>
      </c>
      <c r="C73" s="1">
        <v>590882</v>
      </c>
      <c r="D73" s="1">
        <v>108963</v>
      </c>
      <c r="E73" s="1">
        <v>163930</v>
      </c>
      <c r="F73" s="1">
        <v>118783</v>
      </c>
      <c r="G73" s="2">
        <f t="shared" si="5"/>
        <v>426952</v>
      </c>
      <c r="H73" s="2">
        <f t="shared" si="6"/>
        <v>-9820</v>
      </c>
    </row>
    <row r="74" spans="1:8" s="25" customFormat="1" ht="27.75" customHeight="1">
      <c r="A74" s="31">
        <v>16</v>
      </c>
      <c r="B74" s="27" t="s">
        <v>26</v>
      </c>
      <c r="C74" s="1">
        <v>44758750</v>
      </c>
      <c r="D74" s="1">
        <v>39396650</v>
      </c>
      <c r="E74" s="1">
        <v>49814915</v>
      </c>
      <c r="F74" s="1">
        <v>38232015</v>
      </c>
      <c r="G74" s="2">
        <f t="shared" si="5"/>
        <v>-5056165</v>
      </c>
      <c r="H74" s="2">
        <f t="shared" si="6"/>
        <v>1164635</v>
      </c>
    </row>
    <row r="75" spans="1:8" s="25" customFormat="1" ht="27.75" customHeight="1">
      <c r="A75" s="31">
        <v>17</v>
      </c>
      <c r="B75" s="27" t="s">
        <v>27</v>
      </c>
      <c r="C75" s="1">
        <v>15257995</v>
      </c>
      <c r="D75" s="1">
        <v>16363558</v>
      </c>
      <c r="E75" s="1">
        <v>16260965</v>
      </c>
      <c r="F75" s="1">
        <v>16577594</v>
      </c>
      <c r="G75" s="2">
        <f t="shared" si="5"/>
        <v>-1002970</v>
      </c>
      <c r="H75" s="2">
        <f t="shared" si="6"/>
        <v>-214036</v>
      </c>
    </row>
    <row r="76" spans="1:8" s="25" customFormat="1" ht="27.75" customHeight="1">
      <c r="A76" s="31">
        <v>18</v>
      </c>
      <c r="B76" s="27" t="s">
        <v>28</v>
      </c>
      <c r="C76" s="1">
        <v>9817567</v>
      </c>
      <c r="D76" s="1">
        <v>13910622</v>
      </c>
      <c r="E76" s="1">
        <v>10132573</v>
      </c>
      <c r="F76" s="1">
        <v>16267041</v>
      </c>
      <c r="G76" s="2">
        <f t="shared" si="5"/>
        <v>-315006</v>
      </c>
      <c r="H76" s="2">
        <f t="shared" si="6"/>
        <v>-2356419</v>
      </c>
    </row>
    <row r="77" spans="1:8" s="25" customFormat="1" ht="27.75" customHeight="1">
      <c r="A77" s="31">
        <v>19</v>
      </c>
      <c r="B77" s="27" t="s">
        <v>20</v>
      </c>
      <c r="C77" s="1">
        <v>2992837</v>
      </c>
      <c r="D77" s="1">
        <v>3167979</v>
      </c>
      <c r="E77" s="1">
        <v>2690436</v>
      </c>
      <c r="F77" s="1">
        <v>3197024</v>
      </c>
      <c r="G77" s="2">
        <f t="shared" si="5"/>
        <v>302401</v>
      </c>
      <c r="H77" s="2">
        <f t="shared" si="6"/>
        <v>-29045</v>
      </c>
    </row>
    <row r="78" spans="1:8" s="25" customFormat="1" ht="27.75" customHeight="1">
      <c r="A78" s="31">
        <v>20</v>
      </c>
      <c r="B78" s="27" t="s">
        <v>29</v>
      </c>
      <c r="C78" s="1">
        <v>6846590</v>
      </c>
      <c r="D78" s="1">
        <v>7823994</v>
      </c>
      <c r="E78" s="1">
        <v>6490339</v>
      </c>
      <c r="F78" s="1">
        <v>7268779</v>
      </c>
      <c r="G78" s="2">
        <f t="shared" si="5"/>
        <v>356251</v>
      </c>
      <c r="H78" s="2">
        <f t="shared" si="6"/>
        <v>555215</v>
      </c>
    </row>
    <row r="79" spans="1:8" s="25" customFormat="1" ht="27.75" customHeight="1">
      <c r="A79" s="31">
        <v>21</v>
      </c>
      <c r="B79" s="27" t="s">
        <v>30</v>
      </c>
      <c r="C79" s="1">
        <v>26862031</v>
      </c>
      <c r="D79" s="1">
        <v>26184497</v>
      </c>
      <c r="E79" s="1">
        <v>25349666</v>
      </c>
      <c r="F79" s="1">
        <v>24912520</v>
      </c>
      <c r="G79" s="2">
        <f t="shared" si="5"/>
        <v>1512365</v>
      </c>
      <c r="H79" s="2">
        <f t="shared" si="6"/>
        <v>1271977</v>
      </c>
    </row>
    <row r="80" spans="1:8" s="25" customFormat="1" ht="27.75" customHeight="1">
      <c r="A80" s="31">
        <v>22</v>
      </c>
      <c r="B80" s="27" t="s">
        <v>86</v>
      </c>
      <c r="C80" s="1">
        <v>458186</v>
      </c>
      <c r="D80" s="1">
        <v>393620</v>
      </c>
      <c r="E80" s="1">
        <v>460019</v>
      </c>
      <c r="F80" s="1">
        <v>395216</v>
      </c>
      <c r="G80" s="2">
        <f t="shared" si="5"/>
        <v>-1833</v>
      </c>
      <c r="H80" s="2">
        <f t="shared" si="6"/>
        <v>-1596</v>
      </c>
    </row>
    <row r="81" spans="1:8" s="33" customFormat="1" ht="39" customHeight="1">
      <c r="A81" s="31">
        <v>23</v>
      </c>
      <c r="B81" s="27" t="s">
        <v>87</v>
      </c>
      <c r="C81" s="1">
        <v>364976</v>
      </c>
      <c r="D81" s="1">
        <v>390300</v>
      </c>
      <c r="E81" s="1">
        <v>368383</v>
      </c>
      <c r="F81" s="1">
        <v>634104</v>
      </c>
      <c r="G81" s="2">
        <f t="shared" si="5"/>
        <v>-3407</v>
      </c>
      <c r="H81" s="2">
        <f t="shared" si="6"/>
        <v>-243804</v>
      </c>
    </row>
    <row r="82" spans="1:8" s="33" customFormat="1" ht="21.75" customHeight="1">
      <c r="A82" s="31">
        <v>24</v>
      </c>
      <c r="B82" s="27" t="s">
        <v>88</v>
      </c>
      <c r="C82" s="1">
        <v>12000</v>
      </c>
      <c r="D82" s="1">
        <v>10000</v>
      </c>
      <c r="E82" s="1">
        <v>0</v>
      </c>
      <c r="F82" s="1">
        <v>0</v>
      </c>
      <c r="G82" s="2">
        <f t="shared" si="5"/>
        <v>12000</v>
      </c>
      <c r="H82" s="2">
        <f t="shared" si="6"/>
        <v>10000</v>
      </c>
    </row>
    <row r="83" spans="1:11" s="25" customFormat="1" ht="39" customHeight="1">
      <c r="A83" s="54" t="s">
        <v>89</v>
      </c>
      <c r="B83" s="55"/>
      <c r="C83" s="1">
        <f aca="true" t="shared" si="9" ref="C83:H83">SUM(C84)</f>
        <v>11689744</v>
      </c>
      <c r="D83" s="1">
        <f t="shared" si="9"/>
        <v>4844460</v>
      </c>
      <c r="E83" s="1">
        <f t="shared" si="9"/>
        <v>19310096</v>
      </c>
      <c r="F83" s="1">
        <f t="shared" si="9"/>
        <v>4123249</v>
      </c>
      <c r="G83" s="1">
        <f t="shared" si="9"/>
        <v>-7620352</v>
      </c>
      <c r="H83" s="2">
        <f t="shared" si="9"/>
        <v>721211</v>
      </c>
      <c r="I83" s="24"/>
      <c r="J83" s="24"/>
      <c r="K83" s="24"/>
    </row>
    <row r="84" spans="1:8" s="25" customFormat="1" ht="36" customHeight="1">
      <c r="A84" s="34"/>
      <c r="B84" s="35" t="s">
        <v>90</v>
      </c>
      <c r="C84" s="36">
        <v>11689744</v>
      </c>
      <c r="D84" s="36">
        <v>4844460</v>
      </c>
      <c r="E84" s="36">
        <v>19310096</v>
      </c>
      <c r="F84" s="36">
        <v>4123249</v>
      </c>
      <c r="G84" s="2">
        <f t="shared" si="5"/>
        <v>-7620352</v>
      </c>
      <c r="H84" s="39">
        <f t="shared" si="6"/>
        <v>721211</v>
      </c>
    </row>
    <row r="85" spans="1:8" ht="18" customHeight="1">
      <c r="A85" s="53" t="s">
        <v>57</v>
      </c>
      <c r="B85" s="53"/>
      <c r="C85" s="4"/>
      <c r="D85" s="4"/>
      <c r="E85" s="4"/>
      <c r="F85" s="4"/>
      <c r="G85" s="4"/>
      <c r="H85" s="4"/>
    </row>
    <row r="86" spans="1:8" ht="18.75" customHeight="1">
      <c r="A86" s="16" t="s">
        <v>58</v>
      </c>
      <c r="B86" s="49" t="s">
        <v>59</v>
      </c>
      <c r="C86" s="49"/>
      <c r="D86" s="49"/>
      <c r="E86" s="49"/>
      <c r="F86" s="49"/>
      <c r="G86" s="49"/>
      <c r="H86" s="49"/>
    </row>
    <row r="87" spans="1:8" ht="18.75" customHeight="1">
      <c r="A87" s="16" t="s">
        <v>31</v>
      </c>
      <c r="B87" s="49" t="s">
        <v>60</v>
      </c>
      <c r="C87" s="49"/>
      <c r="D87" s="49"/>
      <c r="E87" s="49"/>
      <c r="F87" s="49"/>
      <c r="G87" s="49"/>
      <c r="H87" s="49"/>
    </row>
    <row r="88" spans="1:8" ht="69" customHeight="1">
      <c r="A88" s="16">
        <v>2</v>
      </c>
      <c r="B88" s="49" t="s">
        <v>61</v>
      </c>
      <c r="C88" s="49"/>
      <c r="D88" s="49"/>
      <c r="E88" s="49"/>
      <c r="F88" s="49"/>
      <c r="G88" s="49"/>
      <c r="H88" s="49"/>
    </row>
    <row r="89" spans="1:8" ht="36" customHeight="1">
      <c r="A89" s="16">
        <v>3</v>
      </c>
      <c r="B89" s="49" t="s">
        <v>91</v>
      </c>
      <c r="C89" s="49"/>
      <c r="D89" s="49"/>
      <c r="E89" s="49"/>
      <c r="F89" s="49"/>
      <c r="G89" s="49"/>
      <c r="H89" s="49"/>
    </row>
    <row r="90" spans="1:8" ht="36.75" customHeight="1">
      <c r="A90" s="16">
        <v>4</v>
      </c>
      <c r="B90" s="49" t="s">
        <v>92</v>
      </c>
      <c r="C90" s="49"/>
      <c r="D90" s="49"/>
      <c r="E90" s="49"/>
      <c r="F90" s="49"/>
      <c r="G90" s="49"/>
      <c r="H90" s="49"/>
    </row>
    <row r="91" ht="16.5">
      <c r="A91" s="17"/>
    </row>
    <row r="92" ht="16.5"/>
    <row r="93" ht="16.5"/>
    <row r="94" ht="16.5"/>
    <row r="95" ht="16.5"/>
    <row r="96" ht="16.5"/>
    <row r="97" ht="16.5"/>
    <row r="98" ht="16.5"/>
    <row r="99" ht="16.5"/>
  </sheetData>
  <sheetProtection/>
  <mergeCells count="23">
    <mergeCell ref="G4:H4"/>
    <mergeCell ref="A10:B10"/>
    <mergeCell ref="A85:B85"/>
    <mergeCell ref="A26:B26"/>
    <mergeCell ref="A83:B83"/>
    <mergeCell ref="A56:B56"/>
    <mergeCell ref="A58:B58"/>
    <mergeCell ref="A9:B9"/>
    <mergeCell ref="A6:B6"/>
    <mergeCell ref="A7:B7"/>
    <mergeCell ref="B90:H90"/>
    <mergeCell ref="B86:H86"/>
    <mergeCell ref="B87:H87"/>
    <mergeCell ref="B88:H88"/>
    <mergeCell ref="B89:H89"/>
    <mergeCell ref="A8:B8"/>
    <mergeCell ref="C1:F1"/>
    <mergeCell ref="A4:B5"/>
    <mergeCell ref="C4:D4"/>
    <mergeCell ref="E4:F4"/>
    <mergeCell ref="A2:B2"/>
    <mergeCell ref="D3:E3"/>
    <mergeCell ref="C2:F2"/>
  </mergeCells>
  <printOptions horizontalCentered="1"/>
  <pageMargins left="0.5511811023622047" right="0.4724409448818898" top="0.3937007874015748" bottom="0.35433070866141736" header="0.31496062992125984" footer="0"/>
  <pageSetup blackAndWhite="1" cellComments="asDisplayed" fitToHeight="5" horizontalDpi="600" verticalDpi="600" orientation="portrait" paperSize="9" scale="80" r:id="rId3"/>
  <headerFooter alignWithMargins="0">
    <oddHeader xml:space="preserve">&amp;R&amp;"CourierPS,標準"&amp;19 </oddHeader>
    <oddFooter>&amp;C&amp;14&amp;P</oddFooter>
  </headerFooter>
  <rowBreaks count="2" manualBreakCount="2">
    <brk id="34" max="7" man="1"/>
    <brk id="6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z00sp</cp:lastModifiedBy>
  <cp:lastPrinted>2017-03-03T09:05:54Z</cp:lastPrinted>
  <dcterms:created xsi:type="dcterms:W3CDTF">2005-07-07T03:23:46Z</dcterms:created>
  <dcterms:modified xsi:type="dcterms:W3CDTF">2017-03-03T09:09:54Z</dcterms:modified>
  <cp:category/>
  <cp:version/>
  <cp:contentType/>
  <cp:contentStatus/>
</cp:coreProperties>
</file>