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32767" windowWidth="10020" windowHeight="4356" activeTab="0"/>
  </bookViews>
  <sheets>
    <sheet name="Sheet1" sheetId="1" r:id="rId1"/>
  </sheets>
  <definedNames>
    <definedName name="_xlnm.Print_Area" localSheetId="0">'Sheet1'!$A$1:$AC$170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<sst xmlns="http://schemas.openxmlformats.org/spreadsheetml/2006/main" count="1508" uniqueCount="174">
  <si>
    <t>單位：新臺幣千元</t>
  </si>
  <si>
    <t>投　資　性
不　動　產</t>
  </si>
  <si>
    <t>合　　計</t>
  </si>
  <si>
    <t>土　　　地</t>
  </si>
  <si>
    <t>房　　　屋
及　建　築</t>
  </si>
  <si>
    <t>機　　　械
及　設　備</t>
  </si>
  <si>
    <t>交　　通　　及
運　輸　設　備</t>
  </si>
  <si>
    <t>什　項　設　備</t>
  </si>
  <si>
    <t>核　能　燃　料</t>
  </si>
  <si>
    <t>租　賃　權
益　改　良</t>
  </si>
  <si>
    <t>金　額</t>
  </si>
  <si>
    <t>%</t>
  </si>
  <si>
    <t>行政院主管</t>
  </si>
  <si>
    <t/>
  </si>
  <si>
    <t>一般建築及設備計畫</t>
  </si>
  <si>
    <t>1.</t>
  </si>
  <si>
    <t>分年性項目</t>
  </si>
  <si>
    <t>2.</t>
  </si>
  <si>
    <t>一次性項目</t>
  </si>
  <si>
    <t>經濟部主管</t>
  </si>
  <si>
    <t>一、繼續計畫</t>
  </si>
  <si>
    <t>二、新興計畫</t>
  </si>
  <si>
    <t>三、一般建築及設備計畫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</si>
  <si>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</si>
  <si>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</si>
  <si>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</si>
  <si>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</si>
  <si>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</si>
  <si>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</si>
  <si>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</si>
  <si>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</si>
  <si>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</si>
  <si>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</si>
  <si>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</si>
  <si>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</si>
  <si>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</si>
  <si>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</si>
  <si>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</si>
  <si>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</si>
  <si>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</si>
  <si>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財政部主管</t>
  </si>
  <si>
    <t>中華郵政股份有限公司</t>
  </si>
  <si>
    <t>二、一般建築及設備計畫</t>
  </si>
  <si>
    <t>交通部臺灣鐵路管理局</t>
  </si>
  <si>
    <t>臺灣港務股份有限公司</t>
  </si>
  <si>
    <t>桃園國際機場股份有限公司</t>
  </si>
  <si>
    <t>交通部主管</t>
  </si>
  <si>
    <t>金融監督管理委員會主管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</si>
  <si>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</si>
  <si>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</si>
  <si>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</si>
  <si>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</si>
  <si>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</si>
  <si>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</si>
  <si>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</si>
  <si>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</si>
  <si>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</si>
  <si>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改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物</t>
    </r>
  </si>
  <si>
    <t>天然氣事業部永安廠增建儲槽投資計畫</t>
  </si>
  <si>
    <t>台灣電力股份有限公司</t>
  </si>
  <si>
    <t>第七輸變電計畫</t>
  </si>
  <si>
    <t>離岸風力發電加強電力網第一期計畫</t>
  </si>
  <si>
    <t>萬里水力發電計畫</t>
  </si>
  <si>
    <t>全台小水力發電第一期計畫</t>
  </si>
  <si>
    <t>台灣自來水股份有限公司</t>
  </si>
  <si>
    <t>鳥嘴潭人工湖下游自來水供水工程</t>
  </si>
  <si>
    <t>離島地區供水改善計畫第二期</t>
  </si>
  <si>
    <t>南化場至豐德配水池複線送水幹管工程（南化場至左鎮段）</t>
  </si>
  <si>
    <t>桃園－新竹備援管線工程計畫</t>
  </si>
  <si>
    <t>曾文南化聯通管工程計畫</t>
  </si>
  <si>
    <t>台南山上淨水場供水系統改善工程計畫</t>
  </si>
  <si>
    <t>分年性項目</t>
  </si>
  <si>
    <t>一次性項目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</si>
  <si>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</si>
  <si>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</si>
  <si>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</si>
  <si>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</si>
  <si>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</si>
  <si>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一、繼續計畫</t>
  </si>
  <si>
    <t>南投酒廠觀光酒廠風華再現改造計畫</t>
  </si>
  <si>
    <t>嘉義酒廠速食麵製麵工場設置計畫</t>
  </si>
  <si>
    <t>購建郵政局所計畫</t>
  </si>
  <si>
    <t>高雄機廠遷建潮州及原有廠址開發計畫</t>
  </si>
  <si>
    <t>臺鐵電務智慧化提升計畫</t>
  </si>
  <si>
    <t>臺鐵集集支線基礎設施改善計畫</t>
  </si>
  <si>
    <t>二、一般建築及設備計畫</t>
  </si>
  <si>
    <t>分年性項目</t>
  </si>
  <si>
    <t>一次性項目</t>
  </si>
  <si>
    <t>臺灣國際商港營運設施實質建設計畫</t>
  </si>
  <si>
    <t>桃園國際機場空側設施全面強化工程</t>
  </si>
  <si>
    <t>二、新興計畫</t>
  </si>
  <si>
    <t>三、一般建築及設備計畫</t>
  </si>
  <si>
    <t>分年性項目</t>
  </si>
  <si>
    <t>一次性項目</t>
  </si>
  <si>
    <t>中央存款保險股份有限公司</t>
  </si>
  <si>
    <t>１３４ 固 定 資 產 建 設 改 良 擴 充</t>
  </si>
  <si>
    <r>
      <t>不動產、廠</t>
    </r>
    <r>
      <rPr>
        <sz val="10"/>
        <rFont val="Times New Roman"/>
        <family val="1"/>
      </rPr>
      <t xml:space="preserve">           </t>
    </r>
  </si>
  <si>
    <t>房及設備</t>
  </si>
  <si>
    <r>
      <t>生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性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物</t>
    </r>
  </si>
  <si>
    <t>中央銀行</t>
  </si>
  <si>
    <t>台灣糖業股份有限公司</t>
  </si>
  <si>
    <t>農業循環豬場改建投資計畫</t>
  </si>
  <si>
    <t>小港廠提油設備更新投資計畫</t>
  </si>
  <si>
    <t>臺北市萬華區華江段建屋出租投資計畫</t>
  </si>
  <si>
    <t>臺中市南屯區寶文段建屋出租投資計畫</t>
  </si>
  <si>
    <t>高雄市前鎮區光華段建屋出租投資計畫</t>
  </si>
  <si>
    <t>台灣中油股份有限公司</t>
  </si>
  <si>
    <t>天然氣事業部台中廠二期投資計畫</t>
  </si>
  <si>
    <t>高雄港洲際貨櫃二期大林石化油品儲運中心投資計畫</t>
  </si>
  <si>
    <t>總計</t>
  </si>
  <si>
    <t>使　用　權
資　　　產</t>
  </si>
  <si>
    <t>29.</t>
  </si>
  <si>
    <t>宜蘭仁澤－土場地熱發電第一期計畫</t>
  </si>
  <si>
    <t>-</t>
  </si>
  <si>
    <t>-</t>
  </si>
  <si>
    <r>
      <t xml:space="preserve"> 與 資 金 來 源 綜 計 表</t>
    </r>
    <r>
      <rPr>
        <b/>
        <sz val="12"/>
        <rFont val="華康粗明體"/>
        <family val="3"/>
      </rPr>
      <t xml:space="preserve">  　　（固定資產擴建）（續）</t>
    </r>
  </si>
  <si>
    <t>臺北雙園循環住宅投資計畫</t>
  </si>
  <si>
    <t>新竹竹科循環住宅投資計畫</t>
  </si>
  <si>
    <t>高雄學府循環住宅投資計畫</t>
  </si>
  <si>
    <t>天然氣事業部台中廠至通霄站新設陸管投資計畫</t>
  </si>
  <si>
    <t>天然氣事業部第三座液化天然氣接收站投資計畫</t>
  </si>
  <si>
    <t>四萬噸級成品油輪新建投資計畫</t>
  </si>
  <si>
    <t>天然氣事業部台中廠三期投資計畫</t>
  </si>
  <si>
    <t>示範級軟碳製程工場新建投資計畫</t>
  </si>
  <si>
    <t>天然氣事業部第三座液化天然氣接收站二期投資計畫</t>
  </si>
  <si>
    <t>台北啤酒工場土地開發暨興建企業總部投資計畫</t>
  </si>
  <si>
    <t>臺南高雄水源聯合運用調度輸水工程</t>
  </si>
  <si>
    <t>員崠淨水場擴建工程計畫</t>
  </si>
  <si>
    <t>無自來水地區供水改善計畫第三期－自來水延管工程</t>
  </si>
  <si>
    <t>伏流水開發工程計畫</t>
  </si>
  <si>
    <t>備援調度幹管工程計畫</t>
  </si>
  <si>
    <t>建置水資源智慧管理及創新節水技術計畫</t>
  </si>
  <si>
    <t>加強平地人工湖及伏流水推動計畫－烏溪伏流水二期</t>
  </si>
  <si>
    <t>林口電廠更新擴建計畫</t>
  </si>
  <si>
    <t>通霄電廠更新擴建計畫</t>
  </si>
  <si>
    <t>澎湖低碳島風力發電計畫</t>
  </si>
  <si>
    <t>板橋一次變電所改建計畫</t>
  </si>
  <si>
    <t>離岸風力發電第一期計畫</t>
  </si>
  <si>
    <t>北區一期電網專案計畫</t>
  </si>
  <si>
    <t>大潭電廠增建燃氣複循環機組發電計畫</t>
  </si>
  <si>
    <t xml:space="preserve"> 風力發電第五期計畫</t>
  </si>
  <si>
    <t>離岸風力發電第二期計畫</t>
  </si>
  <si>
    <t>太陽光電第四期計畫</t>
  </si>
  <si>
    <t>協和電廠更新改建計畫</t>
  </si>
  <si>
    <t>興達電廠燃氣機組更新改建計畫</t>
  </si>
  <si>
    <t>台中電廠新建燃氣機組計畫</t>
  </si>
  <si>
    <t>湖山水庫小水力發電計畫</t>
  </si>
  <si>
    <t>集集攔河堰南岸聯絡渠道南岸二小水力發電計畫</t>
  </si>
  <si>
    <t>全台小水力發電第二期計畫</t>
  </si>
  <si>
    <t>北區二期輸變電專案計畫</t>
  </si>
  <si>
    <t>中區一期輸變電專案計畫</t>
  </si>
  <si>
    <t>變電所整所改建一期專案計畫</t>
  </si>
  <si>
    <t>通霄電廠第二期更新改建計畫</t>
  </si>
  <si>
    <t>南科超高壓變電所擴建計畫</t>
  </si>
  <si>
    <t>南區一期輸變電專案計畫</t>
  </si>
  <si>
    <t>臺南市東區新都心段建屋出租投資計畫</t>
  </si>
  <si>
    <t>蒜頭糖廠五分車延駛至嘉義高鐵站投資計畫</t>
  </si>
  <si>
    <t>天然氣事業部台中廠港外擴建（四期）投資計畫</t>
  </si>
  <si>
    <t>臺南崇賢循環住宅（銀髮）投資計畫</t>
  </si>
  <si>
    <r>
      <t>元，占</t>
    </r>
    <r>
      <rPr>
        <sz val="10.5"/>
        <rFont val="Times New Roman"/>
        <family val="1"/>
      </rPr>
      <t>6.79%</t>
    </r>
    <r>
      <rPr>
        <sz val="10.5"/>
        <rFont val="新細明體"/>
        <family val="1"/>
      </rPr>
      <t>；運輸及倉儲業</t>
    </r>
    <r>
      <rPr>
        <sz val="10.5"/>
        <rFont val="Times New Roman"/>
        <family val="1"/>
      </rPr>
      <t>31,114,720</t>
    </r>
    <r>
      <rPr>
        <sz val="10.5"/>
        <rFont val="細明體"/>
        <family val="3"/>
      </rPr>
      <t>千元，占</t>
    </r>
    <r>
      <rPr>
        <sz val="10.5"/>
        <rFont val="Times New Roman"/>
        <family val="1"/>
      </rPr>
      <t>11.53%</t>
    </r>
    <r>
      <rPr>
        <sz val="10.5"/>
        <rFont val="細明體"/>
        <family val="3"/>
      </rPr>
      <t>；金融及保險業</t>
    </r>
    <r>
      <rPr>
        <sz val="10.5"/>
        <rFont val="Times New Roman"/>
        <family val="1"/>
      </rPr>
      <t>9,921,380</t>
    </r>
    <r>
      <rPr>
        <sz val="10.5"/>
        <rFont val="細明體"/>
        <family val="3"/>
      </rPr>
      <t>千元，占</t>
    </r>
    <r>
      <rPr>
        <sz val="10.5"/>
        <rFont val="Times New Roman"/>
        <family val="1"/>
      </rPr>
      <t>3.68%</t>
    </r>
    <r>
      <rPr>
        <sz val="10.5"/>
        <rFont val="細明體"/>
        <family val="3"/>
      </rPr>
      <t>。</t>
    </r>
  </si>
  <si>
    <r>
      <t xml:space="preserve"> </t>
    </r>
    <r>
      <rPr>
        <sz val="10"/>
        <color indexed="8"/>
        <rFont val="新細明體"/>
        <family val="1"/>
      </rPr>
      <t>基　金　及　計　畫　名　稱</t>
    </r>
  </si>
  <si>
    <r>
      <t>煉製事業部桃園煉油廠</t>
    </r>
    <r>
      <rPr>
        <sz val="11"/>
        <color indexed="8"/>
        <rFont val="Times New Roman"/>
        <family val="1"/>
      </rPr>
      <t>NO.1</t>
    </r>
    <r>
      <rPr>
        <sz val="11"/>
        <color indexed="8"/>
        <rFont val="新細明體"/>
        <family val="1"/>
      </rPr>
      <t>鍋爐汰舊更新投資計畫</t>
    </r>
  </si>
  <si>
    <r>
      <t>石化事業部</t>
    </r>
    <r>
      <rPr>
        <sz val="11"/>
        <color indexed="8"/>
        <rFont val="Times New Roman"/>
        <family val="1"/>
      </rPr>
      <t>NO.19</t>
    </r>
    <r>
      <rPr>
        <sz val="11"/>
        <color indexed="8"/>
        <rFont val="新細明體"/>
        <family val="1"/>
      </rPr>
      <t>鍋爐汰舊更新投資計畫</t>
    </r>
  </si>
  <si>
    <r>
      <t>台中發電廠第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細明體"/>
        <family val="3"/>
      </rPr>
      <t>階段煤灰填海工程計畫</t>
    </r>
  </si>
  <si>
    <r>
      <t>台中發電廠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新細明體"/>
        <family val="1"/>
      </rPr>
      <t>～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新細明體"/>
        <family val="1"/>
      </rPr>
      <t>號機供煤系統改善計畫</t>
    </r>
  </si>
  <si>
    <r>
      <t>台中發電廠第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新細明體"/>
        <family val="1"/>
      </rPr>
      <t>～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新細明體"/>
        <family val="1"/>
      </rPr>
      <t>號機空污改善工程計畫</t>
    </r>
  </si>
  <si>
    <r>
      <t>降低漏水率計畫</t>
    </r>
    <r>
      <rPr>
        <sz val="11"/>
        <color indexed="8"/>
        <rFont val="新細明體"/>
        <family val="1"/>
      </rPr>
      <t>（</t>
    </r>
    <r>
      <rPr>
        <sz val="11"/>
        <color indexed="8"/>
        <rFont val="Times New Roman"/>
        <family val="1"/>
      </rPr>
      <t>102</t>
    </r>
    <r>
      <rPr>
        <sz val="11"/>
        <color indexed="8"/>
        <rFont val="新細明體"/>
        <family val="1"/>
      </rPr>
      <t>至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新細明體"/>
        <family val="1"/>
      </rPr>
      <t>年</t>
    </r>
    <r>
      <rPr>
        <sz val="11"/>
        <color indexed="8"/>
        <rFont val="新細明體"/>
        <family val="1"/>
      </rPr>
      <t>）</t>
    </r>
  </si>
  <si>
    <r>
      <t>老舊高地社區用戶加壓受水設備改善計畫（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新細明體"/>
        <family val="1"/>
      </rPr>
      <t>－</t>
    </r>
    <r>
      <rPr>
        <sz val="11"/>
        <color indexed="8"/>
        <rFont val="Times New Roman"/>
        <family val="1"/>
      </rPr>
      <t>113</t>
    </r>
    <r>
      <rPr>
        <sz val="11"/>
        <color indexed="8"/>
        <rFont val="新細明體"/>
        <family val="1"/>
      </rPr>
      <t>年）</t>
    </r>
  </si>
  <si>
    <r>
      <t>郵政物流園區（機場捷運</t>
    </r>
    <r>
      <rPr>
        <sz val="11"/>
        <color indexed="8"/>
        <rFont val="Times New Roman"/>
        <family val="1"/>
      </rPr>
      <t>A7</t>
    </r>
    <r>
      <rPr>
        <sz val="11"/>
        <color indexed="8"/>
        <rFont val="新細明體"/>
        <family val="1"/>
      </rPr>
      <t>站）建置計畫</t>
    </r>
  </si>
  <si>
    <r>
      <t>鐵路行車安全改善六年計畫（</t>
    </r>
    <r>
      <rPr>
        <sz val="11"/>
        <color indexed="8"/>
        <rFont val="Times New Roman"/>
        <family val="1"/>
      </rPr>
      <t>104</t>
    </r>
    <r>
      <rPr>
        <sz val="11"/>
        <color indexed="8"/>
        <rFont val="新細明體"/>
        <family val="1"/>
      </rPr>
      <t>至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新細明體"/>
        <family val="1"/>
      </rPr>
      <t>年）</t>
    </r>
  </si>
  <si>
    <r>
      <t>臺鐵整體購置及汰換車輛計畫（</t>
    </r>
    <r>
      <rPr>
        <sz val="11"/>
        <color indexed="8"/>
        <rFont val="Times New Roman"/>
        <family val="1"/>
      </rPr>
      <t>104</t>
    </r>
    <r>
      <rPr>
        <sz val="11"/>
        <color indexed="8"/>
        <rFont val="新細明體"/>
        <family val="1"/>
      </rPr>
      <t>－</t>
    </r>
    <r>
      <rPr>
        <sz val="11"/>
        <color indexed="8"/>
        <rFont val="Times New Roman"/>
        <family val="1"/>
      </rPr>
      <t>113</t>
    </r>
    <r>
      <rPr>
        <sz val="11"/>
        <color indexed="8"/>
        <rFont val="新細明體"/>
        <family val="1"/>
      </rPr>
      <t>年）</t>
    </r>
  </si>
  <si>
    <r>
      <t>臺鐵軌道結構安全提升計畫（</t>
    </r>
    <r>
      <rPr>
        <sz val="11"/>
        <color indexed="8"/>
        <rFont val="Times New Roman"/>
        <family val="1"/>
      </rPr>
      <t>109</t>
    </r>
    <r>
      <rPr>
        <sz val="11"/>
        <color indexed="8"/>
        <rFont val="新細明體"/>
        <family val="1"/>
      </rPr>
      <t>至</t>
    </r>
    <r>
      <rPr>
        <sz val="11"/>
        <color indexed="8"/>
        <rFont val="Times New Roman"/>
        <family val="1"/>
      </rPr>
      <t>114</t>
    </r>
    <r>
      <rPr>
        <sz val="11"/>
        <color indexed="8"/>
        <rFont val="新細明體"/>
        <family val="1"/>
      </rPr>
      <t>年）</t>
    </r>
  </si>
  <si>
    <r>
      <t>依業別分析：製造業</t>
    </r>
    <r>
      <rPr>
        <sz val="10.5"/>
        <color indexed="8"/>
        <rFont val="Times New Roman"/>
        <family val="1"/>
      </rPr>
      <t>44,122,833</t>
    </r>
    <r>
      <rPr>
        <sz val="10.5"/>
        <color indexed="8"/>
        <rFont val="新細明體"/>
        <family val="1"/>
      </rPr>
      <t>千元，占</t>
    </r>
    <r>
      <rPr>
        <sz val="10.5"/>
        <color indexed="8"/>
        <rFont val="Times New Roman"/>
        <family val="1"/>
      </rPr>
      <t>16.35%</t>
    </r>
    <r>
      <rPr>
        <sz val="10.5"/>
        <color indexed="8"/>
        <rFont val="新細明體"/>
        <family val="1"/>
      </rPr>
      <t>；電力及燃氣供應業</t>
    </r>
    <r>
      <rPr>
        <sz val="10.5"/>
        <color indexed="8"/>
        <rFont val="Times New Roman"/>
        <family val="1"/>
      </rPr>
      <t>166,366,229</t>
    </r>
    <r>
      <rPr>
        <sz val="10.5"/>
        <color indexed="8"/>
        <rFont val="新細明體"/>
        <family val="1"/>
      </rPr>
      <t>千元，占</t>
    </r>
    <r>
      <rPr>
        <sz val="10.5"/>
        <color indexed="8"/>
        <rFont val="Times New Roman"/>
        <family val="1"/>
      </rPr>
      <t>61.65%</t>
    </r>
    <r>
      <rPr>
        <sz val="10.5"/>
        <color indexed="8"/>
        <rFont val="新細明體"/>
        <family val="1"/>
      </rPr>
      <t>；用水供應及污染整治業</t>
    </r>
    <r>
      <rPr>
        <sz val="10.5"/>
        <color indexed="8"/>
        <rFont val="Times New Roman"/>
        <family val="1"/>
      </rPr>
      <t>18,333,262</t>
    </r>
    <r>
      <rPr>
        <sz val="10.5"/>
        <color indexed="8"/>
        <rFont val="新細明體"/>
        <family val="1"/>
      </rPr>
      <t>千</t>
    </r>
  </si>
  <si>
    <r>
      <t>煉製事業部大林廠增產</t>
    </r>
    <r>
      <rPr>
        <sz val="11"/>
        <color indexed="8"/>
        <rFont val="Times New Roman"/>
        <family val="1"/>
      </rPr>
      <t>0.3</t>
    </r>
    <r>
      <rPr>
        <sz val="11"/>
        <color indexed="8"/>
        <rFont val="新細明體"/>
        <family val="1"/>
      </rPr>
      <t>wt％超低硫燃料油及改質瀝青生產中心投資計畫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</si>
</sst>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0.00"/>
    <numFmt numFmtId="178" formatCode="#,##0_ 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_ "/>
    <numFmt numFmtId="185" formatCode="0.000"/>
    <numFmt numFmtId="186" formatCode="0.0000"/>
    <numFmt numFmtId="187" formatCode="0.0"/>
    <numFmt numFmtId="188" formatCode="#,##0.0000000"/>
    <numFmt numFmtId="189" formatCode="#,##0.00000000"/>
    <numFmt numFmtId="190" formatCode="#,##0.000000000"/>
    <numFmt numFmtId="191" formatCode="#,##0.0000000000"/>
    <numFmt numFmtId="192" formatCode="0.00_ "/>
    <numFmt numFmtId="193" formatCode="#,##0.0_ "/>
    <numFmt numFmtId="194" formatCode="#,##0.000_ "/>
    <numFmt numFmtId="195" formatCode="#,##0.0000_ "/>
    <numFmt numFmtId="196" formatCode="#,##0.00000_ "/>
    <numFmt numFmtId="197" formatCode="0.000000_ "/>
    <numFmt numFmtId="198" formatCode="0.00000_ "/>
    <numFmt numFmtId="199" formatCode="0.0000_ "/>
    <numFmt numFmtId="200" formatCode="0.0000000_ "/>
    <numFmt numFmtId="201" formatCode="0_);[Red]\(0\)"/>
    <numFmt numFmtId="202" formatCode="0.00_);[Red]\(0.00\)"/>
    <numFmt numFmtId="203" formatCode="0.0_ "/>
    <numFmt numFmtId="204" formatCode="0_ "/>
  </numFmts>
  <fonts count="7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華康粗明體"/>
      <family val="3"/>
    </font>
    <font>
      <sz val="2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新細明體"/>
      <family val="1"/>
    </font>
    <font>
      <sz val="10.5"/>
      <name val="Times New Roman"/>
      <family val="1"/>
    </font>
    <font>
      <sz val="10.5"/>
      <name val="細明體"/>
      <family val="3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0.5"/>
      <color indexed="8"/>
      <name val="新細明體"/>
      <family val="1"/>
    </font>
    <font>
      <sz val="10.5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華康中黑體"/>
      <family val="3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1"/>
      <color theme="1"/>
      <name val="細明體"/>
      <family val="3"/>
    </font>
    <font>
      <sz val="10.5"/>
      <color theme="1"/>
      <name val="新細明體"/>
      <family val="1"/>
    </font>
    <font>
      <b/>
      <sz val="11"/>
      <color theme="1"/>
      <name val="華康中黑體"/>
      <family val="3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1" applyNumberFormat="0" applyFill="0" applyAlignment="0" applyProtection="0"/>
    <xf numFmtId="0" fontId="51" fillId="23" borderId="0" applyNumberFormat="0" applyBorder="0" applyAlignment="0" applyProtection="0"/>
    <xf numFmtId="0" fontId="5" fillId="24" borderId="0" applyNumberFormat="0" applyBorder="0" applyAlignment="0" applyProtection="0"/>
    <xf numFmtId="0" fontId="52" fillId="25" borderId="2" applyNumberForma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3" fillId="0" borderId="3" applyNumberFormat="0" applyFill="0" applyAlignment="0" applyProtection="0"/>
    <xf numFmtId="0" fontId="0" fillId="28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5" borderId="2" applyNumberFormat="0" applyAlignment="0" applyProtection="0"/>
    <xf numFmtId="0" fontId="61" fillId="25" borderId="8" applyNumberFormat="0" applyAlignment="0" applyProtection="0"/>
    <xf numFmtId="0" fontId="62" fillId="36" borderId="9" applyNumberFormat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0" fillId="0" borderId="0" xfId="0" applyFont="1" applyFill="1" applyAlignment="1">
      <alignment/>
    </xf>
    <xf numFmtId="195" fontId="9" fillId="0" borderId="0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5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195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178" fontId="9" fillId="0" borderId="0" xfId="0" applyNumberFormat="1" applyFont="1" applyFill="1" applyAlignment="1">
      <alignment vertical="center"/>
    </xf>
    <xf numFmtId="184" fontId="6" fillId="0" borderId="0" xfId="33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78" fontId="4" fillId="0" borderId="0" xfId="33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95" fontId="16" fillId="0" borderId="0" xfId="0" applyNumberFormat="1" applyFont="1" applyFill="1" applyBorder="1" applyAlignment="1">
      <alignment vertical="center"/>
    </xf>
    <xf numFmtId="184" fontId="9" fillId="0" borderId="0" xfId="33" applyNumberFormat="1" applyFont="1" applyFill="1" applyBorder="1" applyAlignment="1">
      <alignment vertical="center"/>
    </xf>
    <xf numFmtId="184" fontId="17" fillId="0" borderId="0" xfId="33" applyNumberFormat="1" applyFont="1" applyFill="1" applyBorder="1" applyAlignment="1">
      <alignment horizontal="right" vertical="top"/>
    </xf>
    <xf numFmtId="184" fontId="18" fillId="0" borderId="0" xfId="33" applyNumberFormat="1" applyFont="1" applyFill="1" applyBorder="1" applyAlignment="1">
      <alignment horizontal="right" vertical="top"/>
    </xf>
    <xf numFmtId="0" fontId="17" fillId="0" borderId="0" xfId="33" applyNumberFormat="1" applyFont="1" applyFill="1" applyBorder="1" applyAlignment="1">
      <alignment horizontal="right" vertical="top"/>
    </xf>
    <xf numFmtId="0" fontId="18" fillId="0" borderId="0" xfId="33" applyNumberFormat="1" applyFont="1" applyFill="1" applyBorder="1" applyAlignment="1">
      <alignment horizontal="right" vertical="top"/>
    </xf>
    <xf numFmtId="3" fontId="17" fillId="0" borderId="0" xfId="33" applyNumberFormat="1" applyFont="1" applyFill="1" applyBorder="1" applyAlignment="1">
      <alignment horizontal="right" vertical="top"/>
    </xf>
    <xf numFmtId="3" fontId="18" fillId="0" borderId="0" xfId="33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3" fontId="6" fillId="0" borderId="0" xfId="33" applyNumberFormat="1" applyFont="1" applyFill="1" applyBorder="1" applyAlignment="1">
      <alignment horizontal="right" vertical="top"/>
    </xf>
    <xf numFmtId="3" fontId="4" fillId="0" borderId="0" xfId="33" applyNumberFormat="1" applyFont="1" applyFill="1" applyBorder="1" applyAlignment="1">
      <alignment horizontal="right" vertical="top"/>
    </xf>
    <xf numFmtId="0" fontId="17" fillId="0" borderId="10" xfId="33" applyNumberFormat="1" applyFont="1" applyFill="1" applyBorder="1" applyAlignment="1">
      <alignment horizontal="right" vertical="top"/>
    </xf>
    <xf numFmtId="2" fontId="18" fillId="0" borderId="0" xfId="33" applyNumberFormat="1" applyFont="1" applyFill="1" applyBorder="1" applyAlignment="1">
      <alignment horizontal="right" vertical="top"/>
    </xf>
    <xf numFmtId="2" fontId="17" fillId="0" borderId="0" xfId="33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178" fontId="4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8" fontId="4" fillId="0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84" fontId="18" fillId="0" borderId="10" xfId="33" applyNumberFormat="1" applyFont="1" applyFill="1" applyBorder="1" applyAlignment="1">
      <alignment horizontal="right" vertical="top"/>
    </xf>
    <xf numFmtId="0" fontId="18" fillId="0" borderId="10" xfId="33" applyNumberFormat="1" applyFont="1" applyFill="1" applyBorder="1" applyAlignment="1">
      <alignment horizontal="right" vertical="top"/>
    </xf>
    <xf numFmtId="3" fontId="18" fillId="0" borderId="10" xfId="33" applyNumberFormat="1" applyFont="1" applyFill="1" applyBorder="1" applyAlignment="1">
      <alignment horizontal="right" vertical="top"/>
    </xf>
    <xf numFmtId="3" fontId="17" fillId="0" borderId="10" xfId="33" applyNumberFormat="1" applyFont="1" applyFill="1" applyBorder="1" applyAlignment="1">
      <alignment horizontal="right" vertical="top"/>
    </xf>
    <xf numFmtId="0" fontId="17" fillId="0" borderId="0" xfId="33" applyNumberFormat="1" applyFont="1" applyFill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top"/>
    </xf>
    <xf numFmtId="184" fontId="17" fillId="0" borderId="0" xfId="33" applyNumberFormat="1" applyFont="1" applyFill="1" applyAlignment="1">
      <alignment horizontal="right" vertical="top"/>
    </xf>
    <xf numFmtId="0" fontId="19" fillId="0" borderId="0" xfId="0" applyFont="1" applyFill="1" applyAlignment="1">
      <alignment horizontal="left" vertical="center"/>
    </xf>
    <xf numFmtId="202" fontId="2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top"/>
    </xf>
    <xf numFmtId="0" fontId="6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justify" vertical="top" wrapText="1"/>
    </xf>
    <xf numFmtId="0" fontId="70" fillId="0" borderId="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/>
    </xf>
    <xf numFmtId="0" fontId="66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justify" vertical="top" wrapText="1"/>
    </xf>
    <xf numFmtId="0" fontId="68" fillId="0" borderId="0" xfId="0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justify" vertical="top" wrapText="1"/>
    </xf>
    <xf numFmtId="0" fontId="69" fillId="0" borderId="0" xfId="0" applyFont="1" applyFill="1" applyBorder="1" applyAlignment="1">
      <alignment horizontal="justify" vertical="top" wrapText="1"/>
    </xf>
    <xf numFmtId="0" fontId="71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19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72" fillId="0" borderId="10" xfId="0" applyFont="1" applyFill="1" applyBorder="1" applyAlignment="1">
      <alignment horizontal="distributed" vertical="top" wrapText="1" indent="5"/>
    </xf>
    <xf numFmtId="0" fontId="73" fillId="0" borderId="10" xfId="0" applyFont="1" applyFill="1" applyBorder="1" applyAlignment="1">
      <alignment horizontal="distributed" vertical="top" wrapText="1" indent="5"/>
    </xf>
    <xf numFmtId="0" fontId="72" fillId="0" borderId="0" xfId="0" applyFont="1" applyFill="1" applyBorder="1" applyAlignment="1">
      <alignment horizontal="distributed" vertical="top"/>
    </xf>
    <xf numFmtId="0" fontId="73" fillId="0" borderId="0" xfId="0" applyFont="1" applyFill="1" applyBorder="1" applyAlignment="1">
      <alignment horizontal="distributed" vertical="top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distributed" vertical="top"/>
    </xf>
    <xf numFmtId="0" fontId="73" fillId="0" borderId="0" xfId="0" applyFont="1" applyFill="1" applyBorder="1" applyAlignment="1">
      <alignment horizontal="distributed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3"/>
  <sheetViews>
    <sheetView tabSelected="1" view="pageBreakPreview" zoomScale="102" zoomScaleSheetLayoutView="102" zoomScalePageLayoutView="0" workbookViewId="0" topLeftCell="A34">
      <selection activeCell="E42" sqref="E42"/>
    </sheetView>
  </sheetViews>
  <sheetFormatPr defaultColWidth="2.75390625" defaultRowHeight="16.5" customHeight="1"/>
  <cols>
    <col min="1" max="3" width="2.625" style="91" bestFit="1" customWidth="1"/>
    <col min="4" max="4" width="3.125" style="92" customWidth="1"/>
    <col min="5" max="5" width="21.625" style="91" customWidth="1"/>
    <col min="6" max="6" width="9.75390625" style="15" customWidth="1"/>
    <col min="7" max="7" width="5.125" style="15" customWidth="1"/>
    <col min="8" max="8" width="9.75390625" style="15" customWidth="1"/>
    <col min="9" max="9" width="5.125" style="15" customWidth="1"/>
    <col min="10" max="10" width="10.125" style="15" customWidth="1"/>
    <col min="11" max="11" width="5.375" style="15" customWidth="1"/>
    <col min="12" max="12" width="10.75390625" style="15" customWidth="1"/>
    <col min="13" max="13" width="5.375" style="15" customWidth="1"/>
    <col min="14" max="14" width="9.75390625" style="15" customWidth="1"/>
    <col min="15" max="15" width="5.375" style="15" customWidth="1"/>
    <col min="16" max="16" width="10.75390625" style="15" customWidth="1"/>
    <col min="17" max="17" width="5.125" style="15" customWidth="1"/>
    <col min="18" max="18" width="10.125" style="15" customWidth="1"/>
    <col min="19" max="19" width="5.125" style="15" customWidth="1"/>
    <col min="20" max="20" width="10.125" style="15" customWidth="1"/>
    <col min="21" max="21" width="5.125" style="15" customWidth="1"/>
    <col min="22" max="22" width="10.125" style="15" customWidth="1"/>
    <col min="23" max="23" width="5.125" style="15" customWidth="1"/>
    <col min="24" max="24" width="10.125" style="15" customWidth="1"/>
    <col min="25" max="25" width="5.125" style="15" customWidth="1"/>
    <col min="26" max="26" width="10.125" style="15" customWidth="1"/>
    <col min="27" max="27" width="5.125" style="15" customWidth="1"/>
    <col min="28" max="28" width="12.50390625" style="15" customWidth="1"/>
    <col min="29" max="29" width="5.125" style="15" customWidth="1"/>
    <col min="30" max="30" width="9.125" style="15" bestFit="1" customWidth="1"/>
    <col min="31" max="31" width="11.375" style="15" bestFit="1" customWidth="1"/>
    <col min="32" max="33" width="11.375" style="15" customWidth="1"/>
    <col min="34" max="54" width="9.125" style="15" bestFit="1" customWidth="1"/>
    <col min="55" max="55" width="11.625" style="15" bestFit="1" customWidth="1"/>
    <col min="56" max="56" width="2.75390625" style="15" bestFit="1" customWidth="1"/>
    <col min="57" max="16384" width="2.75390625" style="15" customWidth="1"/>
  </cols>
  <sheetData>
    <row r="1" spans="1:55" s="9" customFormat="1" ht="27" customHeight="1">
      <c r="A1" s="89"/>
      <c r="B1" s="89"/>
      <c r="C1" s="89"/>
      <c r="D1" s="90"/>
      <c r="E1" s="134" t="s">
        <v>95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0" t="s">
        <v>115</v>
      </c>
      <c r="Q1" s="11"/>
      <c r="R1" s="11"/>
      <c r="S1" s="11"/>
      <c r="T1" s="11"/>
      <c r="V1" s="1"/>
      <c r="W1" s="12"/>
      <c r="Y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5:54" ht="22.5" customHeight="1">
      <c r="E2" s="93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 t="s">
        <v>0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6" s="3" customFormat="1" ht="16.5" customHeight="1">
      <c r="A3" s="127" t="s">
        <v>160</v>
      </c>
      <c r="B3" s="128"/>
      <c r="C3" s="128"/>
      <c r="D3" s="128"/>
      <c r="E3" s="129"/>
      <c r="F3" s="125" t="s">
        <v>96</v>
      </c>
      <c r="G3" s="126"/>
      <c r="H3" s="126"/>
      <c r="I3" s="126"/>
      <c r="J3" s="126"/>
      <c r="K3" s="126"/>
      <c r="L3" s="126"/>
      <c r="M3" s="126"/>
      <c r="N3" s="126"/>
      <c r="O3" s="126"/>
      <c r="P3" s="122" t="s">
        <v>97</v>
      </c>
      <c r="Q3" s="123"/>
      <c r="R3" s="123"/>
      <c r="S3" s="123"/>
      <c r="T3" s="123"/>
      <c r="U3" s="123"/>
      <c r="V3" s="123"/>
      <c r="W3" s="124"/>
      <c r="X3" s="119" t="s">
        <v>110</v>
      </c>
      <c r="Y3" s="120"/>
      <c r="Z3" s="119" t="s">
        <v>1</v>
      </c>
      <c r="AA3" s="120"/>
      <c r="AB3" s="111" t="s">
        <v>2</v>
      </c>
      <c r="AC3" s="112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D3" s="23"/>
    </row>
    <row r="4" spans="1:57" s="3" customFormat="1" ht="31.5" customHeight="1">
      <c r="A4" s="130"/>
      <c r="B4" s="130"/>
      <c r="C4" s="130"/>
      <c r="D4" s="130"/>
      <c r="E4" s="131"/>
      <c r="F4" s="139" t="s">
        <v>3</v>
      </c>
      <c r="G4" s="117"/>
      <c r="H4" s="140" t="s">
        <v>57</v>
      </c>
      <c r="I4" s="117"/>
      <c r="J4" s="141" t="s">
        <v>4</v>
      </c>
      <c r="K4" s="117"/>
      <c r="L4" s="141" t="s">
        <v>5</v>
      </c>
      <c r="M4" s="142"/>
      <c r="N4" s="116" t="s">
        <v>6</v>
      </c>
      <c r="O4" s="117"/>
      <c r="P4" s="118" t="s">
        <v>7</v>
      </c>
      <c r="Q4" s="115"/>
      <c r="R4" s="118" t="s">
        <v>8</v>
      </c>
      <c r="S4" s="115"/>
      <c r="T4" s="114" t="s">
        <v>98</v>
      </c>
      <c r="U4" s="115"/>
      <c r="V4" s="114" t="s">
        <v>9</v>
      </c>
      <c r="W4" s="115"/>
      <c r="X4" s="113"/>
      <c r="Y4" s="121"/>
      <c r="Z4" s="113"/>
      <c r="AA4" s="121"/>
      <c r="AB4" s="113"/>
      <c r="AC4" s="113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D4" s="22"/>
      <c r="BE4" s="23"/>
    </row>
    <row r="5" spans="1:57" s="3" customFormat="1" ht="16.5" customHeight="1">
      <c r="A5" s="132"/>
      <c r="B5" s="132"/>
      <c r="C5" s="132"/>
      <c r="D5" s="132"/>
      <c r="E5" s="133"/>
      <c r="F5" s="24" t="s">
        <v>10</v>
      </c>
      <c r="G5" s="88" t="s">
        <v>11</v>
      </c>
      <c r="H5" s="24" t="s">
        <v>10</v>
      </c>
      <c r="I5" s="88" t="s">
        <v>11</v>
      </c>
      <c r="J5" s="24" t="s">
        <v>10</v>
      </c>
      <c r="K5" s="88" t="s">
        <v>11</v>
      </c>
      <c r="L5" s="24" t="s">
        <v>10</v>
      </c>
      <c r="M5" s="88" t="s">
        <v>11</v>
      </c>
      <c r="N5" s="24" t="s">
        <v>10</v>
      </c>
      <c r="O5" s="88" t="s">
        <v>11</v>
      </c>
      <c r="P5" s="24" t="s">
        <v>10</v>
      </c>
      <c r="Q5" s="88" t="s">
        <v>11</v>
      </c>
      <c r="R5" s="24" t="s">
        <v>10</v>
      </c>
      <c r="S5" s="88" t="s">
        <v>11</v>
      </c>
      <c r="T5" s="24" t="s">
        <v>10</v>
      </c>
      <c r="U5" s="88" t="s">
        <v>11</v>
      </c>
      <c r="V5" s="24" t="s">
        <v>10</v>
      </c>
      <c r="W5" s="88" t="s">
        <v>11</v>
      </c>
      <c r="X5" s="24" t="s">
        <v>10</v>
      </c>
      <c r="Y5" s="88" t="s">
        <v>11</v>
      </c>
      <c r="Z5" s="24" t="s">
        <v>10</v>
      </c>
      <c r="AA5" s="88" t="s">
        <v>11</v>
      </c>
      <c r="AB5" s="24" t="s">
        <v>10</v>
      </c>
      <c r="AC5" s="88" t="s">
        <v>11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D5" s="21"/>
      <c r="BE5" s="22"/>
    </row>
    <row r="6" spans="1:57" s="3" customFormat="1" ht="5.25" customHeight="1">
      <c r="A6" s="94"/>
      <c r="B6" s="94"/>
      <c r="C6" s="94"/>
      <c r="D6" s="94"/>
      <c r="E6" s="9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2"/>
      <c r="BD6" s="21"/>
      <c r="BE6" s="22"/>
    </row>
    <row r="7" spans="1:37" s="29" customFormat="1" ht="27.75" customHeight="1">
      <c r="A7" s="143" t="s">
        <v>12</v>
      </c>
      <c r="B7" s="144"/>
      <c r="C7" s="144"/>
      <c r="D7" s="144"/>
      <c r="E7" s="144"/>
      <c r="F7" s="52" t="s">
        <v>13</v>
      </c>
      <c r="G7" s="52" t="s">
        <v>13</v>
      </c>
      <c r="H7" s="56"/>
      <c r="I7" s="54"/>
      <c r="J7" s="56"/>
      <c r="K7" s="54"/>
      <c r="L7" s="56">
        <v>493122</v>
      </c>
      <c r="M7" s="65">
        <v>91.9</v>
      </c>
      <c r="N7" s="56">
        <v>20200</v>
      </c>
      <c r="O7" s="54">
        <v>3.76</v>
      </c>
      <c r="P7" s="56">
        <v>5449</v>
      </c>
      <c r="Q7" s="54">
        <v>1.02</v>
      </c>
      <c r="R7" s="52" t="s">
        <v>13</v>
      </c>
      <c r="S7" s="52" t="s">
        <v>13</v>
      </c>
      <c r="T7" s="52" t="s">
        <v>13</v>
      </c>
      <c r="U7" s="52" t="s">
        <v>13</v>
      </c>
      <c r="V7" s="52" t="s">
        <v>13</v>
      </c>
      <c r="W7" s="52" t="s">
        <v>13</v>
      </c>
      <c r="X7" s="56">
        <v>17820</v>
      </c>
      <c r="Y7" s="65">
        <v>3.32</v>
      </c>
      <c r="Z7" s="52" t="s">
        <v>13</v>
      </c>
      <c r="AA7" s="52" t="s">
        <v>13</v>
      </c>
      <c r="AB7" s="56">
        <v>536591</v>
      </c>
      <c r="AC7" s="54">
        <v>100</v>
      </c>
      <c r="AD7" s="51"/>
      <c r="AE7" s="2" t="e">
        <f>K7+M7+O7+Q7+#REF!</f>
        <v>#REF!</v>
      </c>
      <c r="AF7" s="30"/>
      <c r="AG7" s="31"/>
      <c r="AH7" s="31"/>
      <c r="AI7" s="31"/>
      <c r="AJ7" s="31"/>
      <c r="AK7" s="31"/>
    </row>
    <row r="8" spans="1:33" s="29" customFormat="1" ht="27.75" customHeight="1">
      <c r="A8" s="137" t="s">
        <v>99</v>
      </c>
      <c r="B8" s="138"/>
      <c r="C8" s="138"/>
      <c r="D8" s="138"/>
      <c r="E8" s="138"/>
      <c r="F8" s="52" t="s">
        <v>13</v>
      </c>
      <c r="G8" s="52" t="s">
        <v>13</v>
      </c>
      <c r="H8" s="56"/>
      <c r="I8" s="54"/>
      <c r="J8" s="56"/>
      <c r="K8" s="54"/>
      <c r="L8" s="33">
        <v>493122</v>
      </c>
      <c r="M8" s="65">
        <v>91.9</v>
      </c>
      <c r="N8" s="33">
        <v>20200</v>
      </c>
      <c r="O8" s="54">
        <v>3.76</v>
      </c>
      <c r="P8" s="33">
        <v>5449</v>
      </c>
      <c r="Q8" s="54">
        <v>1.02</v>
      </c>
      <c r="R8" s="52" t="s">
        <v>13</v>
      </c>
      <c r="S8" s="52" t="s">
        <v>13</v>
      </c>
      <c r="T8" s="52" t="s">
        <v>13</v>
      </c>
      <c r="U8" s="52" t="s">
        <v>13</v>
      </c>
      <c r="V8" s="52" t="s">
        <v>13</v>
      </c>
      <c r="W8" s="52" t="s">
        <v>13</v>
      </c>
      <c r="X8" s="56">
        <v>17820</v>
      </c>
      <c r="Y8" s="65">
        <v>3.32</v>
      </c>
      <c r="Z8" s="52" t="s">
        <v>13</v>
      </c>
      <c r="AA8" s="52" t="s">
        <v>13</v>
      </c>
      <c r="AB8" s="56">
        <v>536591</v>
      </c>
      <c r="AC8" s="54">
        <v>100</v>
      </c>
      <c r="AE8" s="2" t="e">
        <f>K8+M8+O8+Q8+#REF!</f>
        <v>#REF!</v>
      </c>
      <c r="AF8" s="30"/>
      <c r="AG8" s="31"/>
    </row>
    <row r="9" spans="1:33" s="29" customFormat="1" ht="25.5" customHeight="1">
      <c r="A9" s="95"/>
      <c r="B9" s="96"/>
      <c r="C9" s="97" t="s">
        <v>14</v>
      </c>
      <c r="D9" s="98"/>
      <c r="E9" s="99"/>
      <c r="F9" s="53" t="s">
        <v>13</v>
      </c>
      <c r="G9" s="53" t="s">
        <v>13</v>
      </c>
      <c r="H9" s="57"/>
      <c r="I9" s="55"/>
      <c r="J9" s="57"/>
      <c r="K9" s="55"/>
      <c r="L9" s="32">
        <v>493122</v>
      </c>
      <c r="M9" s="7">
        <v>91.9</v>
      </c>
      <c r="N9" s="32">
        <v>20200</v>
      </c>
      <c r="O9" s="64">
        <v>3.76</v>
      </c>
      <c r="P9" s="32">
        <v>5449</v>
      </c>
      <c r="Q9" s="55">
        <v>1.02</v>
      </c>
      <c r="R9" s="53" t="s">
        <v>13</v>
      </c>
      <c r="S9" s="53" t="s">
        <v>13</v>
      </c>
      <c r="T9" s="53" t="s">
        <v>13</v>
      </c>
      <c r="U9" s="53" t="s">
        <v>13</v>
      </c>
      <c r="V9" s="53" t="s">
        <v>13</v>
      </c>
      <c r="W9" s="53" t="s">
        <v>13</v>
      </c>
      <c r="X9" s="57">
        <v>17820</v>
      </c>
      <c r="Y9" s="64">
        <v>3.32</v>
      </c>
      <c r="Z9" s="53" t="s">
        <v>13</v>
      </c>
      <c r="AA9" s="53" t="s">
        <v>13</v>
      </c>
      <c r="AB9" s="57">
        <v>536591</v>
      </c>
      <c r="AC9" s="59">
        <v>100</v>
      </c>
      <c r="AE9" s="2" t="e">
        <f>K9+M9+O9+Q9+#REF!</f>
        <v>#REF!</v>
      </c>
      <c r="AF9" s="30"/>
      <c r="AG9" s="31"/>
    </row>
    <row r="10" spans="1:33" s="29" customFormat="1" ht="25.5" customHeight="1">
      <c r="A10" s="95"/>
      <c r="B10" s="95"/>
      <c r="C10" s="96"/>
      <c r="D10" s="95" t="s">
        <v>15</v>
      </c>
      <c r="E10" s="100" t="s">
        <v>16</v>
      </c>
      <c r="F10" s="53" t="s">
        <v>13</v>
      </c>
      <c r="G10" s="53" t="s">
        <v>13</v>
      </c>
      <c r="H10" s="53"/>
      <c r="I10" s="53"/>
      <c r="J10" s="57"/>
      <c r="K10" s="55"/>
      <c r="L10" s="32">
        <v>401212</v>
      </c>
      <c r="M10" s="59">
        <v>100</v>
      </c>
      <c r="N10" s="53" t="s">
        <v>13</v>
      </c>
      <c r="O10" s="53" t="s">
        <v>13</v>
      </c>
      <c r="P10" s="53" t="s">
        <v>13</v>
      </c>
      <c r="Q10" s="53" t="s">
        <v>13</v>
      </c>
      <c r="R10" s="53" t="s">
        <v>13</v>
      </c>
      <c r="S10" s="53" t="s">
        <v>13</v>
      </c>
      <c r="T10" s="53" t="s">
        <v>13</v>
      </c>
      <c r="U10" s="53" t="s">
        <v>13</v>
      </c>
      <c r="V10" s="53" t="s">
        <v>13</v>
      </c>
      <c r="W10" s="53" t="s">
        <v>13</v>
      </c>
      <c r="X10" s="53" t="s">
        <v>13</v>
      </c>
      <c r="Y10" s="53" t="s">
        <v>13</v>
      </c>
      <c r="Z10" s="53" t="s">
        <v>13</v>
      </c>
      <c r="AA10" s="53" t="s">
        <v>13</v>
      </c>
      <c r="AB10" s="57">
        <v>401212</v>
      </c>
      <c r="AC10" s="59">
        <v>100</v>
      </c>
      <c r="AE10" s="2">
        <f>K10+M10</f>
        <v>100</v>
      </c>
      <c r="AF10" s="30"/>
      <c r="AG10" s="31"/>
    </row>
    <row r="11" spans="1:33" s="29" customFormat="1" ht="25.5" customHeight="1">
      <c r="A11" s="95"/>
      <c r="B11" s="95"/>
      <c r="C11" s="96"/>
      <c r="D11" s="95" t="s">
        <v>17</v>
      </c>
      <c r="E11" s="100" t="s">
        <v>18</v>
      </c>
      <c r="F11" s="53" t="s">
        <v>13</v>
      </c>
      <c r="G11" s="53" t="s">
        <v>13</v>
      </c>
      <c r="H11" s="57"/>
      <c r="I11" s="55"/>
      <c r="J11" s="57"/>
      <c r="K11" s="55"/>
      <c r="L11" s="32">
        <v>91910</v>
      </c>
      <c r="M11" s="64">
        <v>67.89</v>
      </c>
      <c r="N11" s="32">
        <v>20200</v>
      </c>
      <c r="O11" s="64">
        <v>14.92</v>
      </c>
      <c r="P11" s="32">
        <v>5449</v>
      </c>
      <c r="Q11" s="55">
        <v>4.03</v>
      </c>
      <c r="R11" s="53" t="s">
        <v>13</v>
      </c>
      <c r="S11" s="53" t="s">
        <v>13</v>
      </c>
      <c r="T11" s="53" t="s">
        <v>13</v>
      </c>
      <c r="U11" s="53" t="s">
        <v>13</v>
      </c>
      <c r="V11" s="53" t="s">
        <v>13</v>
      </c>
      <c r="W11" s="53" t="s">
        <v>13</v>
      </c>
      <c r="X11" s="57">
        <v>17820</v>
      </c>
      <c r="Y11" s="64">
        <v>13.16</v>
      </c>
      <c r="Z11" s="53" t="s">
        <v>13</v>
      </c>
      <c r="AA11" s="53" t="s">
        <v>13</v>
      </c>
      <c r="AB11" s="57">
        <v>135379</v>
      </c>
      <c r="AC11" s="59">
        <v>100</v>
      </c>
      <c r="AE11" s="2" t="e">
        <f>M11+O11+Q11+#REF!</f>
        <v>#REF!</v>
      </c>
      <c r="AF11" s="30"/>
      <c r="AG11" s="31"/>
    </row>
    <row r="12" spans="1:33" s="29" customFormat="1" ht="27.75" customHeight="1">
      <c r="A12" s="143" t="s">
        <v>19</v>
      </c>
      <c r="B12" s="144"/>
      <c r="C12" s="144"/>
      <c r="D12" s="144"/>
      <c r="E12" s="144"/>
      <c r="F12" s="33">
        <v>4039992</v>
      </c>
      <c r="G12" s="58">
        <v>1.78</v>
      </c>
      <c r="H12" s="33">
        <v>11165776</v>
      </c>
      <c r="I12" s="58">
        <v>4.93</v>
      </c>
      <c r="J12" s="33">
        <v>13904154</v>
      </c>
      <c r="K12" s="58">
        <v>6.13</v>
      </c>
      <c r="L12" s="33">
        <v>189858322</v>
      </c>
      <c r="M12" s="58">
        <v>83.74</v>
      </c>
      <c r="N12" s="33">
        <v>2882447</v>
      </c>
      <c r="O12" s="54">
        <v>1.27</v>
      </c>
      <c r="P12" s="33">
        <v>828987</v>
      </c>
      <c r="Q12" s="54">
        <v>0.37</v>
      </c>
      <c r="R12" s="33">
        <v>1134224</v>
      </c>
      <c r="S12" s="65">
        <v>0.5</v>
      </c>
      <c r="T12" s="33">
        <v>8602</v>
      </c>
      <c r="U12" s="58" t="s">
        <v>113</v>
      </c>
      <c r="V12" s="33">
        <v>1500</v>
      </c>
      <c r="W12" s="58" t="s">
        <v>113</v>
      </c>
      <c r="X12" s="33">
        <v>2621636</v>
      </c>
      <c r="Y12" s="58">
        <v>1.16</v>
      </c>
      <c r="Z12" s="33">
        <v>273541</v>
      </c>
      <c r="AA12" s="58">
        <v>0.12</v>
      </c>
      <c r="AB12" s="33">
        <v>226719181</v>
      </c>
      <c r="AC12" s="58">
        <v>100</v>
      </c>
      <c r="AE12" s="2" t="e">
        <f>G12+I12+K12+M12+O12+Q12+S12+#REF!+U12+AA12</f>
        <v>#REF!</v>
      </c>
      <c r="AF12" s="30"/>
      <c r="AG12" s="31"/>
    </row>
    <row r="13" spans="1:33" s="29" customFormat="1" ht="28.5" customHeight="1">
      <c r="A13" s="137" t="s">
        <v>100</v>
      </c>
      <c r="B13" s="138"/>
      <c r="C13" s="138"/>
      <c r="D13" s="138"/>
      <c r="E13" s="138"/>
      <c r="F13" s="52" t="s">
        <v>13</v>
      </c>
      <c r="G13" s="52" t="s">
        <v>13</v>
      </c>
      <c r="H13" s="33">
        <v>79285</v>
      </c>
      <c r="I13" s="58">
        <v>3.72</v>
      </c>
      <c r="J13" s="33">
        <v>1033918</v>
      </c>
      <c r="K13" s="58">
        <v>48.54</v>
      </c>
      <c r="L13" s="33">
        <v>632338</v>
      </c>
      <c r="M13" s="58">
        <v>29.69</v>
      </c>
      <c r="N13" s="33">
        <v>33500</v>
      </c>
      <c r="O13" s="58">
        <v>1.57</v>
      </c>
      <c r="P13" s="33">
        <v>333601</v>
      </c>
      <c r="Q13" s="58">
        <v>15.66</v>
      </c>
      <c r="R13" s="52" t="s">
        <v>13</v>
      </c>
      <c r="S13" s="52" t="s">
        <v>13</v>
      </c>
      <c r="T13" s="56">
        <v>8602</v>
      </c>
      <c r="U13" s="65">
        <v>0.4</v>
      </c>
      <c r="V13" s="56">
        <v>1500</v>
      </c>
      <c r="W13" s="66">
        <v>0.07</v>
      </c>
      <c r="X13" s="33">
        <v>480</v>
      </c>
      <c r="Y13" s="58">
        <v>0.02</v>
      </c>
      <c r="Z13" s="33">
        <v>6924</v>
      </c>
      <c r="AA13" s="66">
        <v>0.33</v>
      </c>
      <c r="AB13" s="33">
        <v>2130148</v>
      </c>
      <c r="AC13" s="58">
        <v>100</v>
      </c>
      <c r="AE13" s="2" t="e">
        <f>G13+I13+K13+M13+O13+Q13+S13+#REF!+U13+W13+AA13</f>
        <v>#VALUE!</v>
      </c>
      <c r="AF13" s="30"/>
      <c r="AG13" s="31"/>
    </row>
    <row r="14" spans="1:33" s="29" customFormat="1" ht="25.5" customHeight="1">
      <c r="A14" s="95"/>
      <c r="B14" s="96"/>
      <c r="C14" s="97" t="s">
        <v>20</v>
      </c>
      <c r="D14" s="98"/>
      <c r="E14" s="99"/>
      <c r="F14" s="53" t="s">
        <v>13</v>
      </c>
      <c r="G14" s="53" t="s">
        <v>13</v>
      </c>
      <c r="H14" s="57">
        <v>61733</v>
      </c>
      <c r="I14" s="59">
        <v>3.95</v>
      </c>
      <c r="J14" s="32">
        <v>980947</v>
      </c>
      <c r="K14" s="7">
        <v>62.82</v>
      </c>
      <c r="L14" s="32">
        <v>345487</v>
      </c>
      <c r="M14" s="7">
        <v>22.12</v>
      </c>
      <c r="N14" s="57">
        <v>300</v>
      </c>
      <c r="O14" s="55">
        <v>0.02</v>
      </c>
      <c r="P14" s="32">
        <v>173192</v>
      </c>
      <c r="Q14" s="59">
        <v>11.09</v>
      </c>
      <c r="R14" s="53" t="s">
        <v>13</v>
      </c>
      <c r="S14" s="53" t="s">
        <v>13</v>
      </c>
      <c r="T14" s="53" t="s">
        <v>13</v>
      </c>
      <c r="U14" s="53" t="s">
        <v>13</v>
      </c>
      <c r="V14" s="53" t="s">
        <v>13</v>
      </c>
      <c r="W14" s="53" t="s">
        <v>13</v>
      </c>
      <c r="X14" s="53" t="s">
        <v>13</v>
      </c>
      <c r="Y14" s="53" t="s">
        <v>13</v>
      </c>
      <c r="Z14" s="53" t="s">
        <v>13</v>
      </c>
      <c r="AA14" s="53" t="s">
        <v>13</v>
      </c>
      <c r="AB14" s="32">
        <v>1561659</v>
      </c>
      <c r="AC14" s="59">
        <v>100</v>
      </c>
      <c r="AE14" s="2" t="e">
        <f>G14+I14+K14+M14+O14+Q14+S14+#REF!+U14+W14+AA14</f>
        <v>#VALUE!</v>
      </c>
      <c r="AF14" s="30"/>
      <c r="AG14" s="31"/>
    </row>
    <row r="15" spans="1:33" s="29" customFormat="1" ht="33" customHeight="1">
      <c r="A15" s="95"/>
      <c r="B15" s="95"/>
      <c r="C15" s="95"/>
      <c r="D15" s="95" t="s">
        <v>15</v>
      </c>
      <c r="E15" s="101" t="s">
        <v>101</v>
      </c>
      <c r="F15" s="53" t="s">
        <v>13</v>
      </c>
      <c r="G15" s="53" t="s">
        <v>13</v>
      </c>
      <c r="H15" s="57">
        <v>4500</v>
      </c>
      <c r="I15" s="6">
        <v>5.52</v>
      </c>
      <c r="J15" s="32">
        <v>47249</v>
      </c>
      <c r="K15" s="7">
        <v>57.98</v>
      </c>
      <c r="L15" s="32">
        <v>24719</v>
      </c>
      <c r="M15" s="7">
        <v>30.34</v>
      </c>
      <c r="N15" s="57">
        <v>300</v>
      </c>
      <c r="O15" s="7">
        <v>0.37</v>
      </c>
      <c r="P15" s="32">
        <v>4720</v>
      </c>
      <c r="Q15" s="7">
        <v>5.79</v>
      </c>
      <c r="R15" s="53" t="s">
        <v>13</v>
      </c>
      <c r="S15" s="53" t="s">
        <v>13</v>
      </c>
      <c r="T15" s="53" t="s">
        <v>13</v>
      </c>
      <c r="U15" s="53" t="s">
        <v>13</v>
      </c>
      <c r="V15" s="53" t="s">
        <v>13</v>
      </c>
      <c r="W15" s="53" t="s">
        <v>13</v>
      </c>
      <c r="X15" s="53" t="s">
        <v>13</v>
      </c>
      <c r="Y15" s="53" t="s">
        <v>13</v>
      </c>
      <c r="Z15" s="53" t="s">
        <v>13</v>
      </c>
      <c r="AA15" s="53" t="s">
        <v>13</v>
      </c>
      <c r="AB15" s="32">
        <v>81488</v>
      </c>
      <c r="AC15" s="59">
        <v>100</v>
      </c>
      <c r="AE15" s="2" t="e">
        <f>G15+I15+K15+M15+O15+Q15+S15+#REF!+U15+W15+AA15</f>
        <v>#VALUE!</v>
      </c>
      <c r="AF15" s="30"/>
      <c r="AG15" s="31"/>
    </row>
    <row r="16" spans="1:33" s="29" customFormat="1" ht="33" customHeight="1">
      <c r="A16" s="95"/>
      <c r="B16" s="95"/>
      <c r="C16" s="95"/>
      <c r="D16" s="95" t="s">
        <v>17</v>
      </c>
      <c r="E16" s="101" t="s">
        <v>102</v>
      </c>
      <c r="F16" s="53" t="s">
        <v>13</v>
      </c>
      <c r="G16" s="53" t="s">
        <v>13</v>
      </c>
      <c r="H16" s="57"/>
      <c r="I16" s="7"/>
      <c r="J16" s="32">
        <v>33000</v>
      </c>
      <c r="K16" s="7">
        <v>11.8</v>
      </c>
      <c r="L16" s="32">
        <v>168000</v>
      </c>
      <c r="M16" s="7">
        <v>60.04</v>
      </c>
      <c r="N16" s="53" t="s">
        <v>13</v>
      </c>
      <c r="O16" s="53" t="s">
        <v>13</v>
      </c>
      <c r="P16" s="32">
        <v>78800</v>
      </c>
      <c r="Q16" s="7">
        <v>28.16</v>
      </c>
      <c r="R16" s="53" t="s">
        <v>13</v>
      </c>
      <c r="S16" s="53" t="s">
        <v>13</v>
      </c>
      <c r="T16" s="53" t="s">
        <v>13</v>
      </c>
      <c r="U16" s="53" t="s">
        <v>13</v>
      </c>
      <c r="V16" s="53" t="s">
        <v>13</v>
      </c>
      <c r="W16" s="53" t="s">
        <v>13</v>
      </c>
      <c r="X16" s="53" t="s">
        <v>13</v>
      </c>
      <c r="Y16" s="53" t="s">
        <v>13</v>
      </c>
      <c r="Z16" s="53" t="s">
        <v>13</v>
      </c>
      <c r="AA16" s="53" t="s">
        <v>13</v>
      </c>
      <c r="AB16" s="32">
        <v>279800</v>
      </c>
      <c r="AC16" s="59">
        <v>100</v>
      </c>
      <c r="AE16" s="2" t="e">
        <f>G16+I16+K16+M16+O16+Q16+S16+#REF!+U16+W16+AA16</f>
        <v>#VALUE!</v>
      </c>
      <c r="AF16" s="30"/>
      <c r="AG16" s="31"/>
    </row>
    <row r="17" spans="1:33" s="29" customFormat="1" ht="33" customHeight="1">
      <c r="A17" s="95"/>
      <c r="B17" s="95"/>
      <c r="C17" s="96"/>
      <c r="D17" s="95" t="s">
        <v>23</v>
      </c>
      <c r="E17" s="101" t="s">
        <v>103</v>
      </c>
      <c r="F17" s="53" t="s">
        <v>13</v>
      </c>
      <c r="G17" s="53" t="s">
        <v>13</v>
      </c>
      <c r="H17" s="32">
        <v>11033</v>
      </c>
      <c r="I17" s="59">
        <v>6.81</v>
      </c>
      <c r="J17" s="32">
        <v>113723</v>
      </c>
      <c r="K17" s="7">
        <v>70.2</v>
      </c>
      <c r="L17" s="32">
        <v>17929</v>
      </c>
      <c r="M17" s="7">
        <v>11.07</v>
      </c>
      <c r="N17" s="57"/>
      <c r="O17" s="59"/>
      <c r="P17" s="32">
        <v>19309</v>
      </c>
      <c r="Q17" s="7">
        <v>11.92</v>
      </c>
      <c r="R17" s="53" t="s">
        <v>13</v>
      </c>
      <c r="S17" s="53" t="s">
        <v>13</v>
      </c>
      <c r="T17" s="53" t="s">
        <v>13</v>
      </c>
      <c r="U17" s="53" t="s">
        <v>13</v>
      </c>
      <c r="V17" s="53" t="s">
        <v>13</v>
      </c>
      <c r="W17" s="53" t="s">
        <v>13</v>
      </c>
      <c r="X17" s="53" t="s">
        <v>13</v>
      </c>
      <c r="Y17" s="53" t="s">
        <v>13</v>
      </c>
      <c r="Z17" s="53" t="s">
        <v>13</v>
      </c>
      <c r="AA17" s="53" t="s">
        <v>13</v>
      </c>
      <c r="AB17" s="32">
        <v>161994</v>
      </c>
      <c r="AC17" s="59">
        <v>100</v>
      </c>
      <c r="AE17" s="2" t="e">
        <f>G17+I17+K17+M17+O17+Q17+S17+#REF!+U17+W17+AA17</f>
        <v>#VALUE!</v>
      </c>
      <c r="AF17" s="30"/>
      <c r="AG17" s="31"/>
    </row>
    <row r="18" spans="1:33" s="29" customFormat="1" ht="33" customHeight="1">
      <c r="A18" s="95"/>
      <c r="B18" s="95"/>
      <c r="C18" s="96"/>
      <c r="D18" s="95" t="s">
        <v>24</v>
      </c>
      <c r="E18" s="102" t="s">
        <v>104</v>
      </c>
      <c r="F18" s="53" t="s">
        <v>13</v>
      </c>
      <c r="G18" s="53" t="s">
        <v>13</v>
      </c>
      <c r="H18" s="32">
        <v>8000</v>
      </c>
      <c r="I18" s="6">
        <v>6.89</v>
      </c>
      <c r="J18" s="57">
        <v>80251</v>
      </c>
      <c r="K18" s="7">
        <v>69.09</v>
      </c>
      <c r="L18" s="32">
        <v>12400</v>
      </c>
      <c r="M18" s="6">
        <v>10.68</v>
      </c>
      <c r="N18" s="4" t="s">
        <v>13</v>
      </c>
      <c r="O18" s="6" t="s">
        <v>13</v>
      </c>
      <c r="P18" s="32">
        <v>15500</v>
      </c>
      <c r="Q18" s="6">
        <v>13.34</v>
      </c>
      <c r="R18" s="53" t="s">
        <v>13</v>
      </c>
      <c r="S18" s="53" t="s">
        <v>13</v>
      </c>
      <c r="T18" s="53" t="s">
        <v>13</v>
      </c>
      <c r="U18" s="53" t="s">
        <v>13</v>
      </c>
      <c r="V18" s="53" t="s">
        <v>13</v>
      </c>
      <c r="W18" s="53" t="s">
        <v>13</v>
      </c>
      <c r="X18" s="53" t="s">
        <v>13</v>
      </c>
      <c r="Y18" s="53" t="s">
        <v>13</v>
      </c>
      <c r="Z18" s="53" t="s">
        <v>13</v>
      </c>
      <c r="AA18" s="53" t="s">
        <v>13</v>
      </c>
      <c r="AB18" s="32">
        <v>116151</v>
      </c>
      <c r="AC18" s="59">
        <v>100</v>
      </c>
      <c r="AE18" s="2" t="e">
        <f>G18+I18+K18+M18+O18+Q18+S18+#REF!+U18+W18+AA18</f>
        <v>#VALUE!</v>
      </c>
      <c r="AF18" s="30"/>
      <c r="AG18" s="31"/>
    </row>
    <row r="19" spans="1:33" s="29" customFormat="1" ht="33" customHeight="1">
      <c r="A19" s="95"/>
      <c r="B19" s="95"/>
      <c r="C19" s="96"/>
      <c r="D19" s="95" t="s">
        <v>25</v>
      </c>
      <c r="E19" s="102" t="s">
        <v>155</v>
      </c>
      <c r="F19" s="4" t="s">
        <v>13</v>
      </c>
      <c r="G19" s="6" t="s">
        <v>13</v>
      </c>
      <c r="H19" s="32">
        <v>14120</v>
      </c>
      <c r="I19" s="55">
        <v>8.21</v>
      </c>
      <c r="J19" s="57">
        <v>119769</v>
      </c>
      <c r="K19" s="7">
        <v>69.62</v>
      </c>
      <c r="L19" s="32">
        <v>17765</v>
      </c>
      <c r="M19" s="6">
        <v>10.33</v>
      </c>
      <c r="N19" s="53" t="s">
        <v>13</v>
      </c>
      <c r="O19" s="53" t="s">
        <v>13</v>
      </c>
      <c r="P19" s="32">
        <v>20367</v>
      </c>
      <c r="Q19" s="6">
        <v>11.84</v>
      </c>
      <c r="R19" s="53" t="s">
        <v>13</v>
      </c>
      <c r="S19" s="53" t="s">
        <v>13</v>
      </c>
      <c r="T19" s="53" t="s">
        <v>13</v>
      </c>
      <c r="U19" s="53" t="s">
        <v>13</v>
      </c>
      <c r="V19" s="53" t="s">
        <v>13</v>
      </c>
      <c r="W19" s="53" t="s">
        <v>13</v>
      </c>
      <c r="X19" s="53" t="s">
        <v>13</v>
      </c>
      <c r="Y19" s="53" t="s">
        <v>13</v>
      </c>
      <c r="Z19" s="53" t="s">
        <v>13</v>
      </c>
      <c r="AA19" s="53" t="s">
        <v>13</v>
      </c>
      <c r="AB19" s="57">
        <v>172021</v>
      </c>
      <c r="AC19" s="59">
        <v>100</v>
      </c>
      <c r="AE19" s="2" t="e">
        <f>G19+I19+K19+M19+O19+Q19+S19+#REF!+U19+W19+AA19</f>
        <v>#VALUE!</v>
      </c>
      <c r="AF19" s="30"/>
      <c r="AG19" s="31"/>
    </row>
    <row r="20" spans="1:33" s="29" customFormat="1" ht="33" customHeight="1">
      <c r="A20" s="95"/>
      <c r="B20" s="95"/>
      <c r="C20" s="96"/>
      <c r="D20" s="95" t="s">
        <v>26</v>
      </c>
      <c r="E20" s="102" t="s">
        <v>105</v>
      </c>
      <c r="F20" s="53" t="s">
        <v>13</v>
      </c>
      <c r="G20" s="53" t="s">
        <v>13</v>
      </c>
      <c r="H20" s="32">
        <v>7360</v>
      </c>
      <c r="I20" s="59">
        <v>6.81</v>
      </c>
      <c r="J20" s="57">
        <v>75870</v>
      </c>
      <c r="K20" s="7">
        <v>70.2</v>
      </c>
      <c r="L20" s="32">
        <v>11960</v>
      </c>
      <c r="M20" s="6">
        <v>11.07</v>
      </c>
      <c r="N20" s="53" t="s">
        <v>13</v>
      </c>
      <c r="O20" s="53" t="s">
        <v>13</v>
      </c>
      <c r="P20" s="32">
        <v>12881</v>
      </c>
      <c r="Q20" s="6">
        <v>11.92</v>
      </c>
      <c r="R20" s="53" t="s">
        <v>13</v>
      </c>
      <c r="S20" s="53" t="s">
        <v>13</v>
      </c>
      <c r="T20" s="53" t="s">
        <v>13</v>
      </c>
      <c r="U20" s="53" t="s">
        <v>13</v>
      </c>
      <c r="V20" s="53" t="s">
        <v>13</v>
      </c>
      <c r="W20" s="53" t="s">
        <v>13</v>
      </c>
      <c r="X20" s="53" t="s">
        <v>13</v>
      </c>
      <c r="Y20" s="53" t="s">
        <v>13</v>
      </c>
      <c r="Z20" s="53" t="s">
        <v>13</v>
      </c>
      <c r="AA20" s="53" t="s">
        <v>13</v>
      </c>
      <c r="AB20" s="57">
        <v>108071</v>
      </c>
      <c r="AC20" s="59">
        <v>100</v>
      </c>
      <c r="AE20" s="2" t="e">
        <f>G20+I20+K20+M20+O20+Q20+S20+#REF!+U20+W20+AA20</f>
        <v>#VALUE!</v>
      </c>
      <c r="AF20" s="30"/>
      <c r="AG20" s="31"/>
    </row>
    <row r="21" spans="1:33" s="29" customFormat="1" ht="33" customHeight="1">
      <c r="A21" s="95"/>
      <c r="B21" s="95"/>
      <c r="C21" s="95"/>
      <c r="D21" s="95" t="s">
        <v>27</v>
      </c>
      <c r="E21" s="102" t="s">
        <v>116</v>
      </c>
      <c r="F21" s="53" t="s">
        <v>13</v>
      </c>
      <c r="G21" s="53" t="s">
        <v>13</v>
      </c>
      <c r="H21" s="32">
        <v>3536</v>
      </c>
      <c r="I21" s="59">
        <v>2.84</v>
      </c>
      <c r="J21" s="57">
        <v>105738</v>
      </c>
      <c r="K21" s="7">
        <v>84.95</v>
      </c>
      <c r="L21" s="32">
        <v>9900</v>
      </c>
      <c r="M21" s="6">
        <v>7.95</v>
      </c>
      <c r="N21" s="4" t="s">
        <v>13</v>
      </c>
      <c r="O21" s="53" t="s">
        <v>13</v>
      </c>
      <c r="P21" s="32">
        <v>5303</v>
      </c>
      <c r="Q21" s="6">
        <v>4.26</v>
      </c>
      <c r="R21" s="53" t="s">
        <v>13</v>
      </c>
      <c r="S21" s="53" t="s">
        <v>13</v>
      </c>
      <c r="T21" s="53" t="s">
        <v>13</v>
      </c>
      <c r="U21" s="53" t="s">
        <v>13</v>
      </c>
      <c r="V21" s="53" t="s">
        <v>13</v>
      </c>
      <c r="W21" s="53" t="s">
        <v>13</v>
      </c>
      <c r="X21" s="53" t="s">
        <v>13</v>
      </c>
      <c r="Y21" s="53" t="s">
        <v>13</v>
      </c>
      <c r="Z21" s="53" t="s">
        <v>13</v>
      </c>
      <c r="AA21" s="53" t="s">
        <v>13</v>
      </c>
      <c r="AB21" s="57">
        <v>124477</v>
      </c>
      <c r="AC21" s="59">
        <v>100</v>
      </c>
      <c r="AE21" s="2" t="e">
        <f>G21+I21+K21+M21+O21+Q21+S21+#REF!+U21+W21+AA21</f>
        <v>#VALUE!</v>
      </c>
      <c r="AF21" s="30"/>
      <c r="AG21" s="31"/>
    </row>
    <row r="22" spans="1:33" s="29" customFormat="1" ht="33" customHeight="1">
      <c r="A22" s="95"/>
      <c r="B22" s="95"/>
      <c r="C22" s="95"/>
      <c r="D22" s="95" t="s">
        <v>28</v>
      </c>
      <c r="E22" s="101" t="s">
        <v>117</v>
      </c>
      <c r="F22" s="53" t="s">
        <v>13</v>
      </c>
      <c r="G22" s="53" t="s">
        <v>13</v>
      </c>
      <c r="H22" s="32">
        <v>4397</v>
      </c>
      <c r="I22" s="59">
        <v>2.85</v>
      </c>
      <c r="J22" s="32">
        <v>131139</v>
      </c>
      <c r="K22" s="7">
        <v>84.91</v>
      </c>
      <c r="L22" s="32">
        <v>12310</v>
      </c>
      <c r="M22" s="6">
        <v>7.97</v>
      </c>
      <c r="N22" s="53" t="s">
        <v>13</v>
      </c>
      <c r="O22" s="53" t="s">
        <v>13</v>
      </c>
      <c r="P22" s="32">
        <v>6595</v>
      </c>
      <c r="Q22" s="6">
        <v>4.27</v>
      </c>
      <c r="R22" s="53" t="s">
        <v>13</v>
      </c>
      <c r="S22" s="53" t="s">
        <v>13</v>
      </c>
      <c r="T22" s="53" t="s">
        <v>13</v>
      </c>
      <c r="U22" s="53" t="s">
        <v>13</v>
      </c>
      <c r="V22" s="53" t="s">
        <v>13</v>
      </c>
      <c r="W22" s="53" t="s">
        <v>13</v>
      </c>
      <c r="X22" s="53" t="s">
        <v>13</v>
      </c>
      <c r="Y22" s="53" t="s">
        <v>13</v>
      </c>
      <c r="Z22" s="53" t="s">
        <v>13</v>
      </c>
      <c r="AA22" s="53" t="s">
        <v>13</v>
      </c>
      <c r="AB22" s="57">
        <v>154441</v>
      </c>
      <c r="AC22" s="59">
        <v>100</v>
      </c>
      <c r="AE22" s="2" t="e">
        <f>G22+I22+K22+M22+O22+Q22+S22+#REF!+U22+W22+AA22</f>
        <v>#VALUE!</v>
      </c>
      <c r="AF22" s="30"/>
      <c r="AG22" s="31"/>
    </row>
    <row r="23" spans="1:33" s="29" customFormat="1" ht="33" customHeight="1">
      <c r="A23" s="95"/>
      <c r="B23" s="95"/>
      <c r="C23" s="95"/>
      <c r="D23" s="95" t="s">
        <v>29</v>
      </c>
      <c r="E23" s="101" t="s">
        <v>118</v>
      </c>
      <c r="F23" s="53"/>
      <c r="G23" s="53"/>
      <c r="H23" s="32">
        <v>4457</v>
      </c>
      <c r="I23" s="59">
        <v>2.85</v>
      </c>
      <c r="J23" s="32">
        <v>132923</v>
      </c>
      <c r="K23" s="7">
        <v>84.91</v>
      </c>
      <c r="L23" s="32">
        <v>12480</v>
      </c>
      <c r="M23" s="6">
        <v>7.97</v>
      </c>
      <c r="N23" s="53"/>
      <c r="O23" s="53"/>
      <c r="P23" s="32">
        <v>6686</v>
      </c>
      <c r="Q23" s="6">
        <v>4.27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7">
        <v>156546</v>
      </c>
      <c r="AC23" s="59">
        <v>100</v>
      </c>
      <c r="AE23" s="2"/>
      <c r="AF23" s="30"/>
      <c r="AG23" s="31"/>
    </row>
    <row r="24" spans="1:33" s="29" customFormat="1" ht="33" customHeight="1">
      <c r="A24" s="95"/>
      <c r="B24" s="95"/>
      <c r="C24" s="95"/>
      <c r="D24" s="95" t="s">
        <v>30</v>
      </c>
      <c r="E24" s="101" t="s">
        <v>158</v>
      </c>
      <c r="F24" s="53"/>
      <c r="G24" s="53"/>
      <c r="H24" s="32">
        <v>4330</v>
      </c>
      <c r="I24" s="59">
        <v>2.69</v>
      </c>
      <c r="J24" s="32">
        <v>141285</v>
      </c>
      <c r="K24" s="7">
        <v>87.88</v>
      </c>
      <c r="L24" s="32">
        <v>12123</v>
      </c>
      <c r="M24" s="6">
        <v>7.54</v>
      </c>
      <c r="N24" s="53"/>
      <c r="O24" s="53"/>
      <c r="P24" s="32">
        <v>3031</v>
      </c>
      <c r="Q24" s="6">
        <v>1.89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7">
        <v>160769</v>
      </c>
      <c r="AC24" s="59">
        <v>100</v>
      </c>
      <c r="AE24" s="2"/>
      <c r="AF24" s="30"/>
      <c r="AG24" s="31"/>
    </row>
    <row r="25" spans="1:33" s="29" customFormat="1" ht="33" customHeight="1">
      <c r="A25" s="95"/>
      <c r="B25" s="95"/>
      <c r="C25" s="95"/>
      <c r="D25" s="95" t="s">
        <v>31</v>
      </c>
      <c r="E25" s="101" t="s">
        <v>156</v>
      </c>
      <c r="F25" s="53"/>
      <c r="G25" s="53"/>
      <c r="H25" s="32"/>
      <c r="I25" s="59"/>
      <c r="J25" s="32"/>
      <c r="K25" s="59"/>
      <c r="L25" s="32">
        <v>45901</v>
      </c>
      <c r="M25" s="59">
        <v>100</v>
      </c>
      <c r="N25" s="53"/>
      <c r="O25" s="53"/>
      <c r="P25" s="4"/>
      <c r="Q25" s="6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7">
        <v>45901</v>
      </c>
      <c r="AC25" s="59">
        <v>100</v>
      </c>
      <c r="AE25" s="2"/>
      <c r="AF25" s="30"/>
      <c r="AG25" s="31"/>
    </row>
    <row r="26" spans="1:33" s="29" customFormat="1" ht="27" customHeight="1">
      <c r="A26" s="95"/>
      <c r="B26" s="96"/>
      <c r="C26" s="97" t="s">
        <v>85</v>
      </c>
      <c r="D26" s="98"/>
      <c r="E26" s="99"/>
      <c r="F26" s="4" t="s">
        <v>13</v>
      </c>
      <c r="G26" s="5" t="s">
        <v>13</v>
      </c>
      <c r="H26" s="32">
        <v>17552</v>
      </c>
      <c r="I26" s="59">
        <v>3.09</v>
      </c>
      <c r="J26" s="32">
        <v>52971</v>
      </c>
      <c r="K26" s="59">
        <v>9.32</v>
      </c>
      <c r="L26" s="32">
        <v>286851</v>
      </c>
      <c r="M26" s="7">
        <v>50.46</v>
      </c>
      <c r="N26" s="32">
        <v>33200</v>
      </c>
      <c r="O26" s="59">
        <v>5.84</v>
      </c>
      <c r="P26" s="32">
        <v>160409</v>
      </c>
      <c r="Q26" s="59">
        <v>28.22</v>
      </c>
      <c r="R26" s="4" t="s">
        <v>13</v>
      </c>
      <c r="S26" s="5" t="s">
        <v>13</v>
      </c>
      <c r="T26" s="32">
        <v>8602</v>
      </c>
      <c r="U26" s="7">
        <v>1.51</v>
      </c>
      <c r="V26" s="32">
        <v>1500</v>
      </c>
      <c r="W26" s="7">
        <v>0.26</v>
      </c>
      <c r="X26" s="32">
        <v>480</v>
      </c>
      <c r="Y26" s="59">
        <v>0.08</v>
      </c>
      <c r="Z26" s="32">
        <v>6924</v>
      </c>
      <c r="AA26" s="59">
        <v>1.22</v>
      </c>
      <c r="AB26" s="32">
        <v>568489</v>
      </c>
      <c r="AC26" s="59">
        <v>100</v>
      </c>
      <c r="AE26" s="2" t="e">
        <f>G26+I26+K26+M26+O26+Q26+S26+#REF!+U26+W26+AA26</f>
        <v>#VALUE!</v>
      </c>
      <c r="AF26" s="30"/>
      <c r="AG26" s="31"/>
    </row>
    <row r="27" spans="1:33" s="29" customFormat="1" ht="27.75" customHeight="1">
      <c r="A27" s="137" t="s">
        <v>106</v>
      </c>
      <c r="B27" s="138"/>
      <c r="C27" s="138"/>
      <c r="D27" s="138"/>
      <c r="E27" s="138"/>
      <c r="F27" s="33">
        <v>2394080</v>
      </c>
      <c r="G27" s="65">
        <v>6</v>
      </c>
      <c r="H27" s="33">
        <v>5649231</v>
      </c>
      <c r="I27" s="58">
        <v>14.16</v>
      </c>
      <c r="J27" s="33">
        <v>2555701</v>
      </c>
      <c r="K27" s="58">
        <v>6.41</v>
      </c>
      <c r="L27" s="33">
        <v>26660199</v>
      </c>
      <c r="M27" s="58">
        <v>66.83</v>
      </c>
      <c r="N27" s="33">
        <v>1698863</v>
      </c>
      <c r="O27" s="67">
        <v>4.26</v>
      </c>
      <c r="P27" s="33">
        <v>166286</v>
      </c>
      <c r="Q27" s="58">
        <v>0.42</v>
      </c>
      <c r="R27" s="28" t="s">
        <v>13</v>
      </c>
      <c r="S27" s="34" t="s">
        <v>13</v>
      </c>
      <c r="T27" s="34" t="s">
        <v>13</v>
      </c>
      <c r="U27" s="34" t="s">
        <v>13</v>
      </c>
      <c r="V27" s="34" t="s">
        <v>13</v>
      </c>
      <c r="W27" s="34" t="s">
        <v>13</v>
      </c>
      <c r="X27" s="33">
        <v>765182</v>
      </c>
      <c r="Y27" s="58">
        <v>1.92</v>
      </c>
      <c r="Z27" s="34" t="s">
        <v>13</v>
      </c>
      <c r="AA27" s="34" t="s">
        <v>13</v>
      </c>
      <c r="AB27" s="33">
        <v>39889542</v>
      </c>
      <c r="AC27" s="58">
        <v>100</v>
      </c>
      <c r="AE27" s="2" t="e">
        <f>G27+I27+K27+M27+O27+Q27+#REF!</f>
        <v>#REF!</v>
      </c>
      <c r="AF27" s="30"/>
      <c r="AG27" s="31"/>
    </row>
    <row r="28" spans="1:33" s="29" customFormat="1" ht="25.5" customHeight="1">
      <c r="A28" s="95"/>
      <c r="B28" s="96"/>
      <c r="C28" s="97" t="s">
        <v>20</v>
      </c>
      <c r="D28" s="98"/>
      <c r="E28" s="99"/>
      <c r="F28" s="32">
        <v>334080</v>
      </c>
      <c r="G28" s="7">
        <v>1.4</v>
      </c>
      <c r="H28" s="32">
        <v>5415967</v>
      </c>
      <c r="I28" s="59">
        <v>22.71</v>
      </c>
      <c r="J28" s="32">
        <v>1922832</v>
      </c>
      <c r="K28" s="59">
        <v>8.06</v>
      </c>
      <c r="L28" s="32">
        <v>15298605</v>
      </c>
      <c r="M28" s="59">
        <v>64.16</v>
      </c>
      <c r="N28" s="32">
        <v>773857</v>
      </c>
      <c r="O28" s="59">
        <v>3.25</v>
      </c>
      <c r="P28" s="32">
        <v>37019</v>
      </c>
      <c r="Q28" s="59">
        <v>0.16</v>
      </c>
      <c r="R28" s="4" t="s">
        <v>13</v>
      </c>
      <c r="S28" s="5" t="s">
        <v>13</v>
      </c>
      <c r="T28" s="5" t="s">
        <v>13</v>
      </c>
      <c r="U28" s="5" t="s">
        <v>13</v>
      </c>
      <c r="V28" s="5" t="s">
        <v>13</v>
      </c>
      <c r="W28" s="5" t="s">
        <v>13</v>
      </c>
      <c r="X28" s="32">
        <v>62596</v>
      </c>
      <c r="Y28" s="59">
        <v>0.26</v>
      </c>
      <c r="Z28" s="5" t="s">
        <v>13</v>
      </c>
      <c r="AA28" s="5" t="s">
        <v>13</v>
      </c>
      <c r="AB28" s="32">
        <v>23844956</v>
      </c>
      <c r="AC28" s="59">
        <v>100</v>
      </c>
      <c r="AE28" s="2">
        <f>I28+K28+M28+O28+Q28</f>
        <v>98.34</v>
      </c>
      <c r="AF28" s="30"/>
      <c r="AG28" s="31"/>
    </row>
    <row r="29" spans="1:33" s="29" customFormat="1" ht="33.75" customHeight="1">
      <c r="A29" s="95"/>
      <c r="B29" s="95"/>
      <c r="C29" s="96"/>
      <c r="D29" s="95" t="s">
        <v>15</v>
      </c>
      <c r="E29" s="101" t="s">
        <v>107</v>
      </c>
      <c r="F29" s="4" t="s">
        <v>13</v>
      </c>
      <c r="G29" s="6" t="s">
        <v>13</v>
      </c>
      <c r="H29" s="32">
        <v>78000</v>
      </c>
      <c r="I29" s="59">
        <v>4.22</v>
      </c>
      <c r="J29" s="32">
        <v>14040</v>
      </c>
      <c r="K29" s="59">
        <v>0.76</v>
      </c>
      <c r="L29" s="32">
        <v>1757128</v>
      </c>
      <c r="M29" s="7">
        <v>95.02</v>
      </c>
      <c r="N29" s="4" t="s">
        <v>13</v>
      </c>
      <c r="O29" s="7" t="s">
        <v>13</v>
      </c>
      <c r="P29" s="4" t="s">
        <v>13</v>
      </c>
      <c r="Q29" s="6" t="s">
        <v>13</v>
      </c>
      <c r="R29" s="4" t="s">
        <v>13</v>
      </c>
      <c r="S29" s="6" t="s">
        <v>13</v>
      </c>
      <c r="T29" s="6" t="s">
        <v>13</v>
      </c>
      <c r="U29" s="6" t="s">
        <v>13</v>
      </c>
      <c r="V29" s="6" t="s">
        <v>13</v>
      </c>
      <c r="W29" s="6" t="s">
        <v>13</v>
      </c>
      <c r="X29" s="6" t="s">
        <v>13</v>
      </c>
      <c r="Y29" s="6" t="s">
        <v>13</v>
      </c>
      <c r="Z29" s="6" t="s">
        <v>13</v>
      </c>
      <c r="AA29" s="6" t="s">
        <v>13</v>
      </c>
      <c r="AB29" s="32">
        <v>1849168</v>
      </c>
      <c r="AC29" s="59">
        <v>100</v>
      </c>
      <c r="AE29" s="2">
        <f>I29+M29</f>
        <v>99.24</v>
      </c>
      <c r="AF29" s="30"/>
      <c r="AG29" s="31"/>
    </row>
    <row r="30" spans="1:33" s="29" customFormat="1" ht="59.25" customHeight="1">
      <c r="A30" s="103"/>
      <c r="B30" s="103"/>
      <c r="C30" s="104"/>
      <c r="D30" s="103" t="s">
        <v>17</v>
      </c>
      <c r="E30" s="105" t="s">
        <v>119</v>
      </c>
      <c r="F30" s="71">
        <v>92080</v>
      </c>
      <c r="G30" s="72">
        <v>5.86</v>
      </c>
      <c r="H30" s="71" t="s">
        <v>13</v>
      </c>
      <c r="I30" s="72" t="s">
        <v>13</v>
      </c>
      <c r="J30" s="71">
        <v>32450</v>
      </c>
      <c r="K30" s="72">
        <v>2.07</v>
      </c>
      <c r="L30" s="71">
        <v>1445656</v>
      </c>
      <c r="M30" s="73">
        <v>92.07</v>
      </c>
      <c r="N30" s="69" t="s">
        <v>13</v>
      </c>
      <c r="O30" s="73" t="s">
        <v>13</v>
      </c>
      <c r="P30" s="69" t="s">
        <v>13</v>
      </c>
      <c r="Q30" s="70" t="s">
        <v>13</v>
      </c>
      <c r="R30" s="69" t="s">
        <v>13</v>
      </c>
      <c r="S30" s="74" t="s">
        <v>13</v>
      </c>
      <c r="T30" s="70" t="s">
        <v>13</v>
      </c>
      <c r="U30" s="70" t="s">
        <v>13</v>
      </c>
      <c r="V30" s="70" t="s">
        <v>13</v>
      </c>
      <c r="W30" s="70" t="s">
        <v>13</v>
      </c>
      <c r="X30" s="70" t="s">
        <v>13</v>
      </c>
      <c r="Y30" s="70" t="s">
        <v>13</v>
      </c>
      <c r="Z30" s="70" t="s">
        <v>13</v>
      </c>
      <c r="AA30" s="70" t="s">
        <v>13</v>
      </c>
      <c r="AB30" s="71">
        <v>1570186</v>
      </c>
      <c r="AC30" s="72">
        <v>100</v>
      </c>
      <c r="AE30" s="2">
        <f>K30+M30</f>
        <v>94.13999999999999</v>
      </c>
      <c r="AF30" s="30"/>
      <c r="AG30" s="31"/>
    </row>
    <row r="31" spans="1:33" s="29" customFormat="1" ht="54" customHeight="1">
      <c r="A31" s="95"/>
      <c r="B31" s="95"/>
      <c r="C31" s="96"/>
      <c r="D31" s="95" t="s">
        <v>23</v>
      </c>
      <c r="E31" s="101" t="s">
        <v>120</v>
      </c>
      <c r="F31" s="32">
        <v>242000</v>
      </c>
      <c r="G31" s="59">
        <v>1.99</v>
      </c>
      <c r="H31" s="32">
        <v>4627506</v>
      </c>
      <c r="I31" s="59">
        <v>38.14</v>
      </c>
      <c r="J31" s="32">
        <v>1799417</v>
      </c>
      <c r="K31" s="59">
        <v>14.83</v>
      </c>
      <c r="L31" s="32">
        <v>4986628</v>
      </c>
      <c r="M31" s="49">
        <v>41.1</v>
      </c>
      <c r="N31" s="32">
        <v>382697</v>
      </c>
      <c r="O31" s="59">
        <v>3.15</v>
      </c>
      <c r="P31" s="32">
        <v>32719</v>
      </c>
      <c r="Q31" s="59">
        <v>0.27</v>
      </c>
      <c r="R31" s="32" t="s">
        <v>13</v>
      </c>
      <c r="S31" s="59" t="s">
        <v>13</v>
      </c>
      <c r="T31" s="32" t="s">
        <v>13</v>
      </c>
      <c r="U31" s="59" t="s">
        <v>13</v>
      </c>
      <c r="V31" s="32" t="s">
        <v>13</v>
      </c>
      <c r="W31" s="59" t="s">
        <v>13</v>
      </c>
      <c r="X31" s="32">
        <v>62596</v>
      </c>
      <c r="Y31" s="59">
        <v>0.52</v>
      </c>
      <c r="Z31" s="5" t="s">
        <v>13</v>
      </c>
      <c r="AA31" s="5" t="s">
        <v>13</v>
      </c>
      <c r="AB31" s="32">
        <v>12133563</v>
      </c>
      <c r="AC31" s="59">
        <v>100</v>
      </c>
      <c r="AE31" s="2">
        <f>I31+K31+M31+O31+Q31</f>
        <v>97.49</v>
      </c>
      <c r="AF31" s="30"/>
      <c r="AG31" s="31"/>
    </row>
    <row r="32" spans="1:33" s="29" customFormat="1" ht="51" customHeight="1">
      <c r="A32" s="95"/>
      <c r="B32" s="95"/>
      <c r="C32" s="96"/>
      <c r="D32" s="95" t="s">
        <v>24</v>
      </c>
      <c r="E32" s="101" t="s">
        <v>108</v>
      </c>
      <c r="F32" s="32"/>
      <c r="G32" s="59"/>
      <c r="H32" s="32">
        <v>515663</v>
      </c>
      <c r="I32" s="7">
        <v>16.21</v>
      </c>
      <c r="J32" s="4" t="s">
        <v>13</v>
      </c>
      <c r="K32" s="6" t="s">
        <v>13</v>
      </c>
      <c r="L32" s="32">
        <v>2663586</v>
      </c>
      <c r="M32" s="7">
        <v>83.73</v>
      </c>
      <c r="N32" s="4" t="s">
        <v>13</v>
      </c>
      <c r="O32" s="7" t="s">
        <v>13</v>
      </c>
      <c r="P32" s="32">
        <v>2000</v>
      </c>
      <c r="Q32" s="6">
        <v>0.06</v>
      </c>
      <c r="R32" s="4" t="s">
        <v>13</v>
      </c>
      <c r="S32" s="5" t="s">
        <v>13</v>
      </c>
      <c r="T32" s="5" t="s">
        <v>13</v>
      </c>
      <c r="U32" s="5" t="s">
        <v>13</v>
      </c>
      <c r="V32" s="5" t="s">
        <v>13</v>
      </c>
      <c r="W32" s="5" t="s">
        <v>13</v>
      </c>
      <c r="X32" s="5" t="s">
        <v>13</v>
      </c>
      <c r="Y32" s="5" t="s">
        <v>13</v>
      </c>
      <c r="Z32" s="5" t="s">
        <v>13</v>
      </c>
      <c r="AA32" s="5" t="s">
        <v>13</v>
      </c>
      <c r="AB32" s="32">
        <v>3181249</v>
      </c>
      <c r="AC32" s="59">
        <v>100</v>
      </c>
      <c r="AE32" s="2">
        <f>I32+M32</f>
        <v>99.94</v>
      </c>
      <c r="AF32" s="30"/>
      <c r="AG32" s="31"/>
    </row>
    <row r="33" spans="1:33" s="29" customFormat="1" ht="51" customHeight="1">
      <c r="A33" s="95"/>
      <c r="B33" s="95"/>
      <c r="C33" s="96"/>
      <c r="D33" s="95" t="s">
        <v>25</v>
      </c>
      <c r="E33" s="101" t="s">
        <v>161</v>
      </c>
      <c r="F33" s="4" t="s">
        <v>13</v>
      </c>
      <c r="G33" s="5" t="s">
        <v>13</v>
      </c>
      <c r="H33" s="32"/>
      <c r="I33" s="59"/>
      <c r="J33" s="32">
        <v>1100</v>
      </c>
      <c r="K33" s="59">
        <v>0.16</v>
      </c>
      <c r="L33" s="32">
        <v>707773</v>
      </c>
      <c r="M33" s="49">
        <v>99.8</v>
      </c>
      <c r="N33" s="32"/>
      <c r="O33" s="59"/>
      <c r="P33" s="59">
        <v>300</v>
      </c>
      <c r="Q33" s="59">
        <v>0.04</v>
      </c>
      <c r="R33" s="4" t="s">
        <v>13</v>
      </c>
      <c r="S33" s="5" t="s">
        <v>13</v>
      </c>
      <c r="T33" s="5" t="s">
        <v>13</v>
      </c>
      <c r="U33" s="5" t="s">
        <v>13</v>
      </c>
      <c r="V33" s="5" t="s">
        <v>13</v>
      </c>
      <c r="W33" s="5" t="s">
        <v>13</v>
      </c>
      <c r="X33" s="5" t="s">
        <v>13</v>
      </c>
      <c r="Y33" s="5" t="s">
        <v>13</v>
      </c>
      <c r="Z33" s="5" t="s">
        <v>13</v>
      </c>
      <c r="AA33" s="5" t="s">
        <v>13</v>
      </c>
      <c r="AB33" s="32">
        <v>709173</v>
      </c>
      <c r="AC33" s="59">
        <v>100</v>
      </c>
      <c r="AE33" s="2">
        <f>I33+M33</f>
        <v>99.8</v>
      </c>
      <c r="AF33" s="30"/>
      <c r="AG33" s="31"/>
    </row>
    <row r="34" spans="1:33" s="29" customFormat="1" ht="33" customHeight="1">
      <c r="A34" s="95"/>
      <c r="B34" s="96"/>
      <c r="C34" s="95"/>
      <c r="D34" s="95" t="s">
        <v>26</v>
      </c>
      <c r="E34" s="102" t="s">
        <v>58</v>
      </c>
      <c r="F34" s="4" t="s">
        <v>13</v>
      </c>
      <c r="G34" s="5" t="s">
        <v>13</v>
      </c>
      <c r="H34" s="4" t="s">
        <v>13</v>
      </c>
      <c r="I34" s="6" t="s">
        <v>13</v>
      </c>
      <c r="J34" s="32">
        <v>50000</v>
      </c>
      <c r="K34" s="59">
        <v>1.84</v>
      </c>
      <c r="L34" s="32">
        <v>2666540</v>
      </c>
      <c r="M34" s="7">
        <v>98.03</v>
      </c>
      <c r="N34" s="32">
        <v>3600</v>
      </c>
      <c r="O34" s="59">
        <v>0.13</v>
      </c>
      <c r="P34" s="4" t="s">
        <v>13</v>
      </c>
      <c r="Q34" s="6" t="s">
        <v>13</v>
      </c>
      <c r="R34" s="4" t="s">
        <v>13</v>
      </c>
      <c r="S34" s="5" t="s">
        <v>13</v>
      </c>
      <c r="T34" s="5" t="s">
        <v>13</v>
      </c>
      <c r="U34" s="5" t="s">
        <v>13</v>
      </c>
      <c r="V34" s="5" t="s">
        <v>13</v>
      </c>
      <c r="W34" s="5" t="s">
        <v>13</v>
      </c>
      <c r="X34" s="5" t="s">
        <v>13</v>
      </c>
      <c r="Y34" s="5" t="s">
        <v>13</v>
      </c>
      <c r="Z34" s="5" t="s">
        <v>13</v>
      </c>
      <c r="AA34" s="5" t="s">
        <v>13</v>
      </c>
      <c r="AB34" s="32">
        <v>2720140</v>
      </c>
      <c r="AC34" s="59">
        <v>100</v>
      </c>
      <c r="AE34" s="2">
        <f>M34</f>
        <v>98.03</v>
      </c>
      <c r="AF34" s="30"/>
      <c r="AG34" s="31"/>
    </row>
    <row r="35" spans="1:33" s="29" customFormat="1" ht="33" customHeight="1">
      <c r="A35" s="106"/>
      <c r="B35" s="106"/>
      <c r="C35" s="106"/>
      <c r="D35" s="95" t="s">
        <v>27</v>
      </c>
      <c r="E35" s="101" t="s">
        <v>162</v>
      </c>
      <c r="F35" s="4" t="s">
        <v>13</v>
      </c>
      <c r="G35" s="5" t="s">
        <v>13</v>
      </c>
      <c r="H35" s="32">
        <v>4902</v>
      </c>
      <c r="I35" s="59">
        <v>0.67</v>
      </c>
      <c r="J35" s="32">
        <v>5000</v>
      </c>
      <c r="K35" s="59">
        <v>0.69</v>
      </c>
      <c r="L35" s="32">
        <v>719760</v>
      </c>
      <c r="M35" s="7">
        <v>98.37</v>
      </c>
      <c r="N35" s="4" t="s">
        <v>13</v>
      </c>
      <c r="O35" s="7" t="s">
        <v>13</v>
      </c>
      <c r="P35" s="32">
        <v>2000</v>
      </c>
      <c r="Q35" s="6">
        <v>0.27</v>
      </c>
      <c r="R35" s="4" t="s">
        <v>13</v>
      </c>
      <c r="S35" s="5" t="s">
        <v>13</v>
      </c>
      <c r="T35" s="5" t="s">
        <v>13</v>
      </c>
      <c r="U35" s="5" t="s">
        <v>13</v>
      </c>
      <c r="V35" s="5" t="s">
        <v>13</v>
      </c>
      <c r="W35" s="5" t="s">
        <v>13</v>
      </c>
      <c r="X35" s="5" t="s">
        <v>13</v>
      </c>
      <c r="Y35" s="5" t="s">
        <v>13</v>
      </c>
      <c r="Z35" s="5" t="s">
        <v>13</v>
      </c>
      <c r="AA35" s="5" t="s">
        <v>13</v>
      </c>
      <c r="AB35" s="32">
        <v>731662</v>
      </c>
      <c r="AC35" s="59">
        <v>100</v>
      </c>
      <c r="AE35" s="2">
        <f>I35</f>
        <v>0.67</v>
      </c>
      <c r="AF35" s="30"/>
      <c r="AG35" s="31"/>
    </row>
    <row r="36" spans="1:33" s="29" customFormat="1" ht="33" customHeight="1">
      <c r="A36" s="106"/>
      <c r="B36" s="106"/>
      <c r="C36" s="106"/>
      <c r="D36" s="106" t="s">
        <v>28</v>
      </c>
      <c r="E36" s="101" t="s">
        <v>121</v>
      </c>
      <c r="F36" s="4"/>
      <c r="G36" s="5"/>
      <c r="H36" s="32"/>
      <c r="I36" s="59"/>
      <c r="J36" s="4"/>
      <c r="K36" s="6"/>
      <c r="L36" s="32"/>
      <c r="M36" s="59"/>
      <c r="N36" s="32">
        <v>387560</v>
      </c>
      <c r="O36" s="59">
        <v>100</v>
      </c>
      <c r="P36" s="4"/>
      <c r="Q36" s="6"/>
      <c r="R36" s="4"/>
      <c r="S36" s="5"/>
      <c r="T36" s="5"/>
      <c r="U36" s="5"/>
      <c r="V36" s="5"/>
      <c r="W36" s="5"/>
      <c r="X36" s="5"/>
      <c r="Y36" s="5"/>
      <c r="Z36" s="5"/>
      <c r="AA36" s="5"/>
      <c r="AB36" s="32">
        <v>387560</v>
      </c>
      <c r="AC36" s="59">
        <v>100</v>
      </c>
      <c r="AE36" s="2"/>
      <c r="AF36" s="30"/>
      <c r="AG36" s="31"/>
    </row>
    <row r="37" spans="1:33" s="29" customFormat="1" ht="33" customHeight="1">
      <c r="A37" s="106"/>
      <c r="B37" s="106"/>
      <c r="C37" s="106"/>
      <c r="D37" s="95" t="s">
        <v>29</v>
      </c>
      <c r="E37" s="101" t="s">
        <v>122</v>
      </c>
      <c r="F37" s="4"/>
      <c r="G37" s="5"/>
      <c r="H37" s="32">
        <v>189896</v>
      </c>
      <c r="I37" s="59">
        <v>33.78</v>
      </c>
      <c r="J37" s="32">
        <v>20825</v>
      </c>
      <c r="K37" s="49">
        <v>3.7</v>
      </c>
      <c r="L37" s="32">
        <v>351534</v>
      </c>
      <c r="M37" s="59">
        <v>62.52</v>
      </c>
      <c r="N37" s="4"/>
      <c r="O37" s="7"/>
      <c r="P37" s="4"/>
      <c r="Q37" s="6"/>
      <c r="R37" s="4"/>
      <c r="S37" s="5"/>
      <c r="T37" s="5"/>
      <c r="U37" s="5"/>
      <c r="V37" s="5"/>
      <c r="W37" s="5"/>
      <c r="X37" s="5"/>
      <c r="Y37" s="5"/>
      <c r="Z37" s="5"/>
      <c r="AA37" s="5"/>
      <c r="AB37" s="32">
        <v>562255</v>
      </c>
      <c r="AC37" s="59">
        <v>100</v>
      </c>
      <c r="AE37" s="2"/>
      <c r="AF37" s="30"/>
      <c r="AG37" s="31"/>
    </row>
    <row r="38" spans="1:33" s="29" customFormat="1" ht="27" customHeight="1">
      <c r="A38" s="95"/>
      <c r="B38" s="96"/>
      <c r="C38" s="97" t="s">
        <v>90</v>
      </c>
      <c r="D38" s="98"/>
      <c r="E38" s="99"/>
      <c r="F38" s="4" t="s">
        <v>13</v>
      </c>
      <c r="G38" s="5" t="s">
        <v>13</v>
      </c>
      <c r="H38" s="32">
        <v>55414</v>
      </c>
      <c r="I38" s="59">
        <v>9.21</v>
      </c>
      <c r="J38" s="32">
        <v>25888</v>
      </c>
      <c r="K38" s="49">
        <v>4.3</v>
      </c>
      <c r="L38" s="32">
        <v>517954</v>
      </c>
      <c r="M38" s="7">
        <v>86.06</v>
      </c>
      <c r="N38" s="32"/>
      <c r="O38" s="59"/>
      <c r="P38" s="32">
        <v>2592</v>
      </c>
      <c r="Q38" s="59">
        <v>0.43</v>
      </c>
      <c r="R38" s="4" t="s">
        <v>13</v>
      </c>
      <c r="S38" s="5" t="s">
        <v>13</v>
      </c>
      <c r="T38" s="5" t="s">
        <v>13</v>
      </c>
      <c r="U38" s="5" t="s">
        <v>13</v>
      </c>
      <c r="V38" s="5" t="s">
        <v>13</v>
      </c>
      <c r="W38" s="5" t="s">
        <v>13</v>
      </c>
      <c r="X38" s="32"/>
      <c r="Y38" s="59"/>
      <c r="Z38" s="5" t="s">
        <v>13</v>
      </c>
      <c r="AA38" s="5" t="s">
        <v>13</v>
      </c>
      <c r="AB38" s="32">
        <v>601848</v>
      </c>
      <c r="AC38" s="59">
        <v>100</v>
      </c>
      <c r="AE38" s="2">
        <f>I38+M38</f>
        <v>95.27000000000001</v>
      </c>
      <c r="AF38" s="30"/>
      <c r="AG38" s="31"/>
    </row>
    <row r="39" spans="1:33" s="29" customFormat="1" ht="33" customHeight="1">
      <c r="A39" s="95"/>
      <c r="B39" s="96"/>
      <c r="C39" s="95"/>
      <c r="D39" s="95" t="s">
        <v>15</v>
      </c>
      <c r="E39" s="102" t="s">
        <v>123</v>
      </c>
      <c r="F39" s="4" t="s">
        <v>13</v>
      </c>
      <c r="G39" s="5" t="s">
        <v>13</v>
      </c>
      <c r="H39" s="4" t="s">
        <v>13</v>
      </c>
      <c r="I39" s="6" t="s">
        <v>13</v>
      </c>
      <c r="J39" s="4" t="s">
        <v>13</v>
      </c>
      <c r="K39" s="68" t="s">
        <v>13</v>
      </c>
      <c r="L39" s="32">
        <v>81065</v>
      </c>
      <c r="M39" s="59">
        <v>100</v>
      </c>
      <c r="N39" s="32"/>
      <c r="O39" s="59"/>
      <c r="P39" s="4" t="s">
        <v>13</v>
      </c>
      <c r="Q39" s="5" t="s">
        <v>13</v>
      </c>
      <c r="R39" s="4" t="s">
        <v>13</v>
      </c>
      <c r="S39" s="5" t="s">
        <v>13</v>
      </c>
      <c r="T39" s="5" t="s">
        <v>13</v>
      </c>
      <c r="U39" s="5" t="s">
        <v>13</v>
      </c>
      <c r="V39" s="5" t="s">
        <v>13</v>
      </c>
      <c r="W39" s="5" t="s">
        <v>13</v>
      </c>
      <c r="X39" s="5" t="s">
        <v>13</v>
      </c>
      <c r="Y39" s="5" t="s">
        <v>13</v>
      </c>
      <c r="Z39" s="5" t="s">
        <v>13</v>
      </c>
      <c r="AA39" s="5" t="s">
        <v>13</v>
      </c>
      <c r="AB39" s="32">
        <v>81065</v>
      </c>
      <c r="AC39" s="59">
        <v>100</v>
      </c>
      <c r="AE39" s="2">
        <f>M39</f>
        <v>100</v>
      </c>
      <c r="AF39" s="30"/>
      <c r="AG39" s="31"/>
    </row>
    <row r="40" spans="1:33" s="29" customFormat="1" ht="51" customHeight="1">
      <c r="A40" s="106"/>
      <c r="B40" s="106"/>
      <c r="C40" s="106"/>
      <c r="D40" s="95" t="s">
        <v>17</v>
      </c>
      <c r="E40" s="101" t="s">
        <v>157</v>
      </c>
      <c r="F40" s="4" t="s">
        <v>13</v>
      </c>
      <c r="G40" s="5" t="s">
        <v>13</v>
      </c>
      <c r="H40" s="32">
        <v>31158</v>
      </c>
      <c r="I40" s="59">
        <v>13.66</v>
      </c>
      <c r="J40" s="32">
        <v>22687</v>
      </c>
      <c r="K40" s="59">
        <v>9.95</v>
      </c>
      <c r="L40" s="32">
        <v>171589</v>
      </c>
      <c r="M40" s="59">
        <v>75.25</v>
      </c>
      <c r="N40" s="4" t="s">
        <v>13</v>
      </c>
      <c r="O40" s="5" t="s">
        <v>13</v>
      </c>
      <c r="P40" s="32">
        <v>2592</v>
      </c>
      <c r="Q40" s="59">
        <v>1.14</v>
      </c>
      <c r="R40" s="4" t="s">
        <v>13</v>
      </c>
      <c r="S40" s="5" t="s">
        <v>13</v>
      </c>
      <c r="T40" s="5" t="s">
        <v>13</v>
      </c>
      <c r="U40" s="5" t="s">
        <v>13</v>
      </c>
      <c r="V40" s="5" t="s">
        <v>13</v>
      </c>
      <c r="W40" s="5" t="s">
        <v>13</v>
      </c>
      <c r="X40" s="32"/>
      <c r="Y40" s="7"/>
      <c r="Z40" s="5" t="s">
        <v>13</v>
      </c>
      <c r="AA40" s="5" t="s">
        <v>13</v>
      </c>
      <c r="AB40" s="32">
        <v>228026</v>
      </c>
      <c r="AC40" s="59">
        <v>100</v>
      </c>
      <c r="AE40" s="2">
        <f>I40</f>
        <v>13.66</v>
      </c>
      <c r="AF40" s="30"/>
      <c r="AG40" s="31"/>
    </row>
    <row r="41" spans="1:33" s="29" customFormat="1" ht="51" customHeight="1">
      <c r="A41" s="106"/>
      <c r="B41" s="106"/>
      <c r="C41" s="106"/>
      <c r="D41" s="95" t="s">
        <v>23</v>
      </c>
      <c r="E41" s="101" t="s">
        <v>124</v>
      </c>
      <c r="F41" s="4"/>
      <c r="G41" s="5"/>
      <c r="H41" s="32">
        <v>9256</v>
      </c>
      <c r="I41" s="59">
        <v>3.84</v>
      </c>
      <c r="J41" s="32">
        <v>3201</v>
      </c>
      <c r="K41" s="59">
        <v>1.33</v>
      </c>
      <c r="L41" s="32">
        <v>228593</v>
      </c>
      <c r="M41" s="59">
        <v>94.83</v>
      </c>
      <c r="N41" s="4"/>
      <c r="O41" s="5"/>
      <c r="P41" s="32"/>
      <c r="Q41" s="59"/>
      <c r="R41" s="4"/>
      <c r="S41" s="5"/>
      <c r="T41" s="5"/>
      <c r="U41" s="5"/>
      <c r="V41" s="5"/>
      <c r="W41" s="5"/>
      <c r="X41" s="32"/>
      <c r="Y41" s="7"/>
      <c r="Z41" s="5"/>
      <c r="AA41" s="5"/>
      <c r="AB41" s="32">
        <v>241050</v>
      </c>
      <c r="AC41" s="59">
        <v>100</v>
      </c>
      <c r="AE41" s="2"/>
      <c r="AF41" s="30"/>
      <c r="AG41" s="31"/>
    </row>
    <row r="42" spans="1:33" s="29" customFormat="1" ht="61.5" customHeight="1">
      <c r="A42" s="106"/>
      <c r="B42" s="106"/>
      <c r="C42" s="106"/>
      <c r="D42" s="95" t="s">
        <v>24</v>
      </c>
      <c r="E42" s="101" t="s">
        <v>173</v>
      </c>
      <c r="F42" s="4"/>
      <c r="G42" s="5"/>
      <c r="H42" s="32">
        <v>15000</v>
      </c>
      <c r="I42" s="7">
        <v>29.01</v>
      </c>
      <c r="J42" s="32"/>
      <c r="K42" s="59"/>
      <c r="L42" s="32">
        <v>36707</v>
      </c>
      <c r="M42" s="7">
        <v>70.99</v>
      </c>
      <c r="N42" s="4"/>
      <c r="O42" s="5"/>
      <c r="P42" s="32"/>
      <c r="Q42" s="59"/>
      <c r="R42" s="4"/>
      <c r="S42" s="5"/>
      <c r="T42" s="5"/>
      <c r="U42" s="5"/>
      <c r="V42" s="5"/>
      <c r="W42" s="5"/>
      <c r="X42" s="32"/>
      <c r="Y42" s="7"/>
      <c r="Z42" s="5"/>
      <c r="AA42" s="5"/>
      <c r="AB42" s="32">
        <v>51707</v>
      </c>
      <c r="AC42" s="59">
        <v>100</v>
      </c>
      <c r="AE42" s="2"/>
      <c r="AF42" s="30"/>
      <c r="AG42" s="31"/>
    </row>
    <row r="43" spans="1:33" s="29" customFormat="1" ht="27" customHeight="1">
      <c r="A43" s="95"/>
      <c r="B43" s="96"/>
      <c r="C43" s="97" t="s">
        <v>22</v>
      </c>
      <c r="D43" s="98"/>
      <c r="E43" s="99"/>
      <c r="F43" s="32">
        <v>2060000</v>
      </c>
      <c r="G43" s="7">
        <v>13.34</v>
      </c>
      <c r="H43" s="32">
        <v>177850</v>
      </c>
      <c r="I43" s="59">
        <v>1.15</v>
      </c>
      <c r="J43" s="32">
        <v>606981</v>
      </c>
      <c r="K43" s="59">
        <v>3.93</v>
      </c>
      <c r="L43" s="32">
        <v>10843640</v>
      </c>
      <c r="M43" s="7">
        <v>70.22</v>
      </c>
      <c r="N43" s="32">
        <v>925006</v>
      </c>
      <c r="O43" s="59">
        <v>5.99</v>
      </c>
      <c r="P43" s="32">
        <v>126675</v>
      </c>
      <c r="Q43" s="59">
        <v>0.82</v>
      </c>
      <c r="R43" s="4" t="s">
        <v>13</v>
      </c>
      <c r="S43" s="5" t="s">
        <v>13</v>
      </c>
      <c r="T43" s="5" t="s">
        <v>13</v>
      </c>
      <c r="U43" s="5" t="s">
        <v>13</v>
      </c>
      <c r="V43" s="5" t="s">
        <v>13</v>
      </c>
      <c r="W43" s="5" t="s">
        <v>13</v>
      </c>
      <c r="X43" s="32">
        <v>702586</v>
      </c>
      <c r="Y43" s="59">
        <v>4.55</v>
      </c>
      <c r="Z43" s="5" t="s">
        <v>13</v>
      </c>
      <c r="AA43" s="5" t="s">
        <v>13</v>
      </c>
      <c r="AB43" s="32">
        <v>15442738</v>
      </c>
      <c r="AC43" s="59">
        <v>100</v>
      </c>
      <c r="AE43" s="2" t="e">
        <f>G43+I43+K43+M43+O43+Q43+#REF!</f>
        <v>#REF!</v>
      </c>
      <c r="AF43" s="30"/>
      <c r="AG43" s="31"/>
    </row>
    <row r="44" spans="1:33" s="29" customFormat="1" ht="25.5" customHeight="1">
      <c r="A44" s="95"/>
      <c r="B44" s="95"/>
      <c r="C44" s="96"/>
      <c r="D44" s="95" t="s">
        <v>15</v>
      </c>
      <c r="E44" s="100" t="s">
        <v>16</v>
      </c>
      <c r="F44" s="32">
        <v>1800000</v>
      </c>
      <c r="G44" s="7">
        <v>23.86</v>
      </c>
      <c r="H44" s="32">
        <v>162800</v>
      </c>
      <c r="I44" s="59">
        <v>2.16</v>
      </c>
      <c r="J44" s="32">
        <v>428622</v>
      </c>
      <c r="K44" s="59">
        <v>5.68</v>
      </c>
      <c r="L44" s="32">
        <v>4717486</v>
      </c>
      <c r="M44" s="7">
        <v>62.53</v>
      </c>
      <c r="N44" s="32">
        <v>435262</v>
      </c>
      <c r="O44" s="59">
        <v>5.77</v>
      </c>
      <c r="P44" s="4" t="s">
        <v>13</v>
      </c>
      <c r="Q44" s="6" t="s">
        <v>13</v>
      </c>
      <c r="R44" s="4" t="s">
        <v>13</v>
      </c>
      <c r="S44" s="7" t="s">
        <v>13</v>
      </c>
      <c r="T44" s="7" t="s">
        <v>13</v>
      </c>
      <c r="U44" s="7" t="s">
        <v>13</v>
      </c>
      <c r="V44" s="7" t="s">
        <v>13</v>
      </c>
      <c r="W44" s="7" t="s">
        <v>13</v>
      </c>
      <c r="X44" s="7" t="s">
        <v>13</v>
      </c>
      <c r="Y44" s="7" t="s">
        <v>13</v>
      </c>
      <c r="Z44" s="7" t="s">
        <v>13</v>
      </c>
      <c r="AA44" s="7" t="s">
        <v>13</v>
      </c>
      <c r="AB44" s="32">
        <v>7544170</v>
      </c>
      <c r="AC44" s="59">
        <v>100</v>
      </c>
      <c r="AE44" s="2">
        <f>G44+I44+K44+M44+O44</f>
        <v>100</v>
      </c>
      <c r="AF44" s="30"/>
      <c r="AG44" s="31"/>
    </row>
    <row r="45" spans="1:33" s="29" customFormat="1" ht="25.5" customHeight="1">
      <c r="A45" s="95"/>
      <c r="B45" s="95"/>
      <c r="C45" s="96"/>
      <c r="D45" s="95" t="s">
        <v>17</v>
      </c>
      <c r="E45" s="100" t="s">
        <v>18</v>
      </c>
      <c r="F45" s="32">
        <v>260000</v>
      </c>
      <c r="G45" s="7">
        <v>3.29</v>
      </c>
      <c r="H45" s="32">
        <v>15050</v>
      </c>
      <c r="I45" s="7">
        <v>0.19</v>
      </c>
      <c r="J45" s="32">
        <v>178359</v>
      </c>
      <c r="K45" s="59">
        <v>2.26</v>
      </c>
      <c r="L45" s="32">
        <v>6126154</v>
      </c>
      <c r="M45" s="7">
        <v>77.56</v>
      </c>
      <c r="N45" s="32">
        <v>489744</v>
      </c>
      <c r="O45" s="7">
        <v>6.2</v>
      </c>
      <c r="P45" s="32">
        <v>126675</v>
      </c>
      <c r="Q45" s="49">
        <v>1.6</v>
      </c>
      <c r="R45" s="4" t="s">
        <v>13</v>
      </c>
      <c r="S45" s="5" t="s">
        <v>13</v>
      </c>
      <c r="T45" s="5" t="s">
        <v>13</v>
      </c>
      <c r="U45" s="5" t="s">
        <v>13</v>
      </c>
      <c r="V45" s="5" t="s">
        <v>13</v>
      </c>
      <c r="W45" s="5" t="s">
        <v>13</v>
      </c>
      <c r="X45" s="32">
        <v>702586</v>
      </c>
      <c r="Y45" s="49">
        <v>8.9</v>
      </c>
      <c r="Z45" s="5" t="s">
        <v>13</v>
      </c>
      <c r="AA45" s="5" t="s">
        <v>13</v>
      </c>
      <c r="AB45" s="32">
        <v>7898568</v>
      </c>
      <c r="AC45" s="59">
        <v>100</v>
      </c>
      <c r="AE45" s="2" t="e">
        <f>G45+I45+K45+M45+O45+Q45+#REF!</f>
        <v>#REF!</v>
      </c>
      <c r="AF45" s="30"/>
      <c r="AG45" s="31"/>
    </row>
    <row r="46" spans="1:33" s="29" customFormat="1" ht="30.75" customHeight="1">
      <c r="A46" s="137" t="s">
        <v>59</v>
      </c>
      <c r="B46" s="138"/>
      <c r="C46" s="138"/>
      <c r="D46" s="138"/>
      <c r="E46" s="138"/>
      <c r="F46" s="33">
        <v>442974</v>
      </c>
      <c r="G46" s="58">
        <v>0.27</v>
      </c>
      <c r="H46" s="33">
        <v>5361747</v>
      </c>
      <c r="I46" s="58">
        <v>3.22</v>
      </c>
      <c r="J46" s="33">
        <v>10063162</v>
      </c>
      <c r="K46" s="58">
        <v>6.05</v>
      </c>
      <c r="L46" s="33">
        <v>145925639</v>
      </c>
      <c r="M46" s="58">
        <v>87.71</v>
      </c>
      <c r="N46" s="33">
        <v>1130414</v>
      </c>
      <c r="O46" s="58">
        <v>0.68</v>
      </c>
      <c r="P46" s="33">
        <v>273133</v>
      </c>
      <c r="Q46" s="58">
        <v>0.17</v>
      </c>
      <c r="R46" s="33">
        <v>1134224</v>
      </c>
      <c r="S46" s="58">
        <v>0.68</v>
      </c>
      <c r="T46" s="34"/>
      <c r="U46" s="34"/>
      <c r="V46" s="34"/>
      <c r="W46" s="34"/>
      <c r="X46" s="33">
        <v>1768319</v>
      </c>
      <c r="Y46" s="58">
        <v>1.06</v>
      </c>
      <c r="Z46" s="33">
        <v>266617</v>
      </c>
      <c r="AA46" s="58">
        <v>0.16</v>
      </c>
      <c r="AB46" s="33">
        <v>166366229</v>
      </c>
      <c r="AC46" s="58">
        <v>100</v>
      </c>
      <c r="AE46" s="2" t="e">
        <f>G46+I46+K46+M46+O46+Q46+S46+#REF!+AA46</f>
        <v>#REF!</v>
      </c>
      <c r="AF46" s="30"/>
      <c r="AG46" s="31"/>
    </row>
    <row r="47" spans="1:33" s="29" customFormat="1" ht="25.5" customHeight="1">
      <c r="A47" s="95"/>
      <c r="B47" s="96"/>
      <c r="C47" s="97" t="s">
        <v>20</v>
      </c>
      <c r="D47" s="98"/>
      <c r="E47" s="99"/>
      <c r="F47" s="32">
        <v>17715</v>
      </c>
      <c r="G47" s="7">
        <v>0.02</v>
      </c>
      <c r="H47" s="32">
        <v>5228195</v>
      </c>
      <c r="I47" s="59">
        <v>5.55</v>
      </c>
      <c r="J47" s="32">
        <v>7677588</v>
      </c>
      <c r="K47" s="59">
        <v>8.14</v>
      </c>
      <c r="L47" s="32">
        <v>79784498</v>
      </c>
      <c r="M47" s="49">
        <v>84.6</v>
      </c>
      <c r="N47" s="32">
        <v>68001</v>
      </c>
      <c r="O47" s="59">
        <v>0.07</v>
      </c>
      <c r="P47" s="32">
        <v>19171</v>
      </c>
      <c r="Q47" s="59">
        <v>0.02</v>
      </c>
      <c r="R47" s="4"/>
      <c r="S47" s="5"/>
      <c r="T47" s="5"/>
      <c r="U47" s="5"/>
      <c r="V47" s="5"/>
      <c r="W47" s="5"/>
      <c r="X47" s="32">
        <v>1509784</v>
      </c>
      <c r="Y47" s="49">
        <v>1.6</v>
      </c>
      <c r="Z47" s="5"/>
      <c r="AA47" s="5"/>
      <c r="AB47" s="32">
        <v>94304952</v>
      </c>
      <c r="AC47" s="59">
        <v>100</v>
      </c>
      <c r="AE47" s="2">
        <f>G47+I47+K47+M47+O47+Q47</f>
        <v>98.39999999999999</v>
      </c>
      <c r="AF47" s="30"/>
      <c r="AG47" s="31"/>
    </row>
    <row r="48" spans="1:33" s="29" customFormat="1" ht="33" customHeight="1">
      <c r="A48" s="95"/>
      <c r="B48" s="96"/>
      <c r="C48" s="95"/>
      <c r="D48" s="95" t="s">
        <v>15</v>
      </c>
      <c r="E48" s="102" t="s">
        <v>133</v>
      </c>
      <c r="F48" s="4"/>
      <c r="G48" s="5"/>
      <c r="H48" s="32">
        <v>720000</v>
      </c>
      <c r="I48" s="59">
        <v>21.44</v>
      </c>
      <c r="J48" s="32">
        <v>100000</v>
      </c>
      <c r="K48" s="7">
        <v>2.98</v>
      </c>
      <c r="L48" s="32">
        <v>2537986</v>
      </c>
      <c r="M48" s="59">
        <v>75.56</v>
      </c>
      <c r="N48" s="32">
        <v>590</v>
      </c>
      <c r="O48" s="7">
        <v>0.02</v>
      </c>
      <c r="P48" s="59">
        <v>156</v>
      </c>
      <c r="Q48" s="5" t="s">
        <v>113</v>
      </c>
      <c r="R48" s="4"/>
      <c r="S48" s="5"/>
      <c r="T48" s="5"/>
      <c r="U48" s="5"/>
      <c r="V48" s="5"/>
      <c r="W48" s="5"/>
      <c r="X48" s="5"/>
      <c r="Y48" s="5"/>
      <c r="Z48" s="5"/>
      <c r="AA48" s="5"/>
      <c r="AB48" s="32">
        <v>3358732</v>
      </c>
      <c r="AC48" s="59">
        <v>100</v>
      </c>
      <c r="AE48" s="2" t="e">
        <f>I48+K48+M48+O48+Q48</f>
        <v>#VALUE!</v>
      </c>
      <c r="AF48" s="30"/>
      <c r="AG48" s="31"/>
    </row>
    <row r="49" spans="1:33" s="29" customFormat="1" ht="33" customHeight="1">
      <c r="A49" s="95"/>
      <c r="B49" s="96"/>
      <c r="C49" s="95"/>
      <c r="D49" s="95" t="s">
        <v>17</v>
      </c>
      <c r="E49" s="102" t="s">
        <v>60</v>
      </c>
      <c r="F49" s="32">
        <v>7000</v>
      </c>
      <c r="G49" s="59">
        <v>0.07</v>
      </c>
      <c r="H49" s="32">
        <v>27462</v>
      </c>
      <c r="I49" s="59">
        <v>0.26</v>
      </c>
      <c r="J49" s="32">
        <v>386877</v>
      </c>
      <c r="K49" s="59">
        <v>3.63</v>
      </c>
      <c r="L49" s="32">
        <v>10209094</v>
      </c>
      <c r="M49" s="59">
        <v>95.72</v>
      </c>
      <c r="N49" s="32">
        <v>29076</v>
      </c>
      <c r="O49" s="59">
        <v>0.27</v>
      </c>
      <c r="P49" s="32">
        <v>5666</v>
      </c>
      <c r="Q49" s="59">
        <v>0.05</v>
      </c>
      <c r="R49" s="4"/>
      <c r="S49" s="5"/>
      <c r="T49" s="5"/>
      <c r="U49" s="5"/>
      <c r="V49" s="5"/>
      <c r="W49" s="5"/>
      <c r="X49" s="5">
        <v>280</v>
      </c>
      <c r="Y49" s="5" t="s">
        <v>113</v>
      </c>
      <c r="Z49" s="5"/>
      <c r="AA49" s="5"/>
      <c r="AB49" s="32">
        <v>10665455</v>
      </c>
      <c r="AC49" s="59">
        <v>100</v>
      </c>
      <c r="AE49" s="2">
        <f>G49+M49+Q49</f>
        <v>95.83999999999999</v>
      </c>
      <c r="AF49" s="30"/>
      <c r="AG49" s="31"/>
    </row>
    <row r="50" spans="1:33" s="29" customFormat="1" ht="33" customHeight="1">
      <c r="A50" s="103"/>
      <c r="B50" s="104"/>
      <c r="C50" s="103"/>
      <c r="D50" s="103" t="s">
        <v>23</v>
      </c>
      <c r="E50" s="107" t="s">
        <v>163</v>
      </c>
      <c r="F50" s="71"/>
      <c r="G50" s="74"/>
      <c r="H50" s="71">
        <v>2000000</v>
      </c>
      <c r="I50" s="72">
        <v>94.11</v>
      </c>
      <c r="J50" s="71"/>
      <c r="K50" s="72"/>
      <c r="L50" s="71">
        <v>125133</v>
      </c>
      <c r="M50" s="73">
        <v>5.89</v>
      </c>
      <c r="N50" s="71"/>
      <c r="O50" s="72"/>
      <c r="P50" s="71"/>
      <c r="Q50" s="72"/>
      <c r="R50" s="69"/>
      <c r="S50" s="74"/>
      <c r="T50" s="74"/>
      <c r="U50" s="74"/>
      <c r="V50" s="74"/>
      <c r="W50" s="74"/>
      <c r="X50" s="71"/>
      <c r="Y50" s="74"/>
      <c r="Z50" s="74"/>
      <c r="AA50" s="74"/>
      <c r="AB50" s="71">
        <v>2125133</v>
      </c>
      <c r="AC50" s="72">
        <v>100</v>
      </c>
      <c r="AE50" s="2">
        <f>I50+K50+M50+O50+Q50</f>
        <v>100</v>
      </c>
      <c r="AF50" s="30"/>
      <c r="AG50" s="31"/>
    </row>
    <row r="51" spans="1:33" s="29" customFormat="1" ht="33" customHeight="1">
      <c r="A51" s="95"/>
      <c r="B51" s="96"/>
      <c r="C51" s="95"/>
      <c r="D51" s="95" t="s">
        <v>24</v>
      </c>
      <c r="E51" s="102" t="s">
        <v>134</v>
      </c>
      <c r="F51" s="32"/>
      <c r="G51" s="59"/>
      <c r="H51" s="32">
        <v>20000</v>
      </c>
      <c r="I51" s="7">
        <v>3.09</v>
      </c>
      <c r="J51" s="32">
        <v>240198</v>
      </c>
      <c r="K51" s="7">
        <v>37.14</v>
      </c>
      <c r="L51" s="32">
        <v>382791</v>
      </c>
      <c r="M51" s="7">
        <v>59.19</v>
      </c>
      <c r="N51" s="32">
        <v>3000</v>
      </c>
      <c r="O51" s="59">
        <v>0.46</v>
      </c>
      <c r="P51" s="32">
        <v>740</v>
      </c>
      <c r="Q51" s="59">
        <v>0.12</v>
      </c>
      <c r="R51" s="4"/>
      <c r="S51" s="7"/>
      <c r="T51" s="7"/>
      <c r="U51" s="7"/>
      <c r="V51" s="7"/>
      <c r="W51" s="7"/>
      <c r="X51" s="7"/>
      <c r="Y51" s="7"/>
      <c r="Z51" s="7"/>
      <c r="AA51" s="7"/>
      <c r="AB51" s="32">
        <v>646729</v>
      </c>
      <c r="AC51" s="59">
        <v>100</v>
      </c>
      <c r="AE51" s="2">
        <f>G51+I51+K51+M51+O51+Q51</f>
        <v>100</v>
      </c>
      <c r="AF51" s="30"/>
      <c r="AG51" s="31"/>
    </row>
    <row r="52" spans="1:33" s="29" customFormat="1" ht="33" customHeight="1">
      <c r="A52" s="95"/>
      <c r="B52" s="96"/>
      <c r="C52" s="95"/>
      <c r="D52" s="95" t="s">
        <v>25</v>
      </c>
      <c r="E52" s="102" t="s">
        <v>135</v>
      </c>
      <c r="F52" s="4"/>
      <c r="G52" s="6"/>
      <c r="H52" s="32"/>
      <c r="I52" s="59"/>
      <c r="J52" s="32"/>
      <c r="K52" s="6"/>
      <c r="L52" s="32">
        <v>45668</v>
      </c>
      <c r="M52" s="59">
        <v>100</v>
      </c>
      <c r="N52" s="4"/>
      <c r="O52" s="7"/>
      <c r="P52" s="59"/>
      <c r="Q52" s="59"/>
      <c r="R52" s="4"/>
      <c r="S52" s="5"/>
      <c r="T52" s="5"/>
      <c r="U52" s="5"/>
      <c r="V52" s="5"/>
      <c r="W52" s="5"/>
      <c r="X52" s="5"/>
      <c r="Y52" s="5"/>
      <c r="Z52" s="5"/>
      <c r="AA52" s="5"/>
      <c r="AB52" s="32">
        <v>45668</v>
      </c>
      <c r="AC52" s="59">
        <v>100</v>
      </c>
      <c r="AE52" s="2">
        <f>I52+M52+Q52</f>
        <v>100</v>
      </c>
      <c r="AF52" s="30"/>
      <c r="AG52" s="31"/>
    </row>
    <row r="53" spans="1:33" s="29" customFormat="1" ht="33" customHeight="1">
      <c r="A53" s="95"/>
      <c r="B53" s="96"/>
      <c r="C53" s="95"/>
      <c r="D53" s="95" t="s">
        <v>26</v>
      </c>
      <c r="E53" s="102" t="s">
        <v>136</v>
      </c>
      <c r="F53" s="4"/>
      <c r="G53" s="6"/>
      <c r="H53" s="32"/>
      <c r="I53" s="59"/>
      <c r="J53" s="32">
        <v>107000</v>
      </c>
      <c r="K53" s="7">
        <v>69.35</v>
      </c>
      <c r="L53" s="32">
        <v>47291</v>
      </c>
      <c r="M53" s="7">
        <v>30.65</v>
      </c>
      <c r="N53" s="32"/>
      <c r="O53" s="59"/>
      <c r="P53" s="59"/>
      <c r="Q53" s="59"/>
      <c r="R53" s="4"/>
      <c r="S53" s="6"/>
      <c r="T53" s="5"/>
      <c r="U53" s="5"/>
      <c r="V53" s="5"/>
      <c r="W53" s="5"/>
      <c r="X53" s="5"/>
      <c r="Y53" s="5"/>
      <c r="Z53" s="5"/>
      <c r="AA53" s="5"/>
      <c r="AB53" s="32">
        <v>154291</v>
      </c>
      <c r="AC53" s="59">
        <v>100</v>
      </c>
      <c r="AE53" s="2">
        <f>I53+K53+M53+O53+Q53</f>
        <v>100</v>
      </c>
      <c r="AF53" s="30"/>
      <c r="AG53" s="31"/>
    </row>
    <row r="54" spans="1:33" s="29" customFormat="1" ht="33.75" customHeight="1">
      <c r="A54" s="95"/>
      <c r="B54" s="96"/>
      <c r="C54" s="95"/>
      <c r="D54" s="95" t="s">
        <v>27</v>
      </c>
      <c r="E54" s="102" t="s">
        <v>137</v>
      </c>
      <c r="F54" s="4"/>
      <c r="G54" s="6"/>
      <c r="H54" s="4"/>
      <c r="I54" s="6"/>
      <c r="J54" s="32">
        <v>294324</v>
      </c>
      <c r="K54" s="7">
        <v>5.15</v>
      </c>
      <c r="L54" s="32">
        <v>5414808</v>
      </c>
      <c r="M54" s="7">
        <v>94.82</v>
      </c>
      <c r="N54" s="32">
        <v>1770</v>
      </c>
      <c r="O54" s="7">
        <v>0.03</v>
      </c>
      <c r="P54" s="4"/>
      <c r="Q54" s="6"/>
      <c r="R54" s="4"/>
      <c r="S54" s="5"/>
      <c r="T54" s="5"/>
      <c r="U54" s="5"/>
      <c r="V54" s="5"/>
      <c r="W54" s="5"/>
      <c r="X54" s="5"/>
      <c r="Y54" s="5"/>
      <c r="Z54" s="5"/>
      <c r="AA54" s="5"/>
      <c r="AB54" s="32">
        <v>5710902</v>
      </c>
      <c r="AC54" s="59">
        <v>100</v>
      </c>
      <c r="AE54" s="2">
        <f>M54</f>
        <v>94.82</v>
      </c>
      <c r="AF54" s="30"/>
      <c r="AG54" s="31"/>
    </row>
    <row r="55" spans="1:33" s="29" customFormat="1" ht="33.75" customHeight="1">
      <c r="A55" s="95"/>
      <c r="B55" s="96"/>
      <c r="C55" s="95"/>
      <c r="D55" s="106" t="s">
        <v>28</v>
      </c>
      <c r="E55" s="102" t="s">
        <v>138</v>
      </c>
      <c r="F55" s="4"/>
      <c r="G55" s="6"/>
      <c r="H55" s="32">
        <v>15075</v>
      </c>
      <c r="I55" s="7">
        <v>3.55</v>
      </c>
      <c r="J55" s="32">
        <v>297627</v>
      </c>
      <c r="K55" s="7">
        <v>70.1</v>
      </c>
      <c r="L55" s="32">
        <v>111854</v>
      </c>
      <c r="M55" s="7">
        <v>26.35</v>
      </c>
      <c r="N55" s="4"/>
      <c r="O55" s="7"/>
      <c r="P55" s="59"/>
      <c r="Q55" s="59"/>
      <c r="R55" s="4"/>
      <c r="S55" s="5"/>
      <c r="T55" s="5"/>
      <c r="U55" s="5"/>
      <c r="V55" s="5"/>
      <c r="W55" s="5"/>
      <c r="X55" s="5"/>
      <c r="Y55" s="5"/>
      <c r="Z55" s="5"/>
      <c r="AA55" s="5"/>
      <c r="AB55" s="32">
        <v>424556</v>
      </c>
      <c r="AC55" s="59">
        <v>100</v>
      </c>
      <c r="AE55" s="2">
        <f>M55+Q55</f>
        <v>26.35</v>
      </c>
      <c r="AF55" s="30"/>
      <c r="AG55" s="31"/>
    </row>
    <row r="56" spans="1:33" s="29" customFormat="1" ht="33.75" customHeight="1">
      <c r="A56" s="95"/>
      <c r="B56" s="96"/>
      <c r="C56" s="95"/>
      <c r="D56" s="95" t="s">
        <v>29</v>
      </c>
      <c r="E56" s="102" t="s">
        <v>139</v>
      </c>
      <c r="F56" s="32">
        <v>10715</v>
      </c>
      <c r="G56" s="7">
        <v>0.05</v>
      </c>
      <c r="H56" s="32"/>
      <c r="I56" s="59"/>
      <c r="J56" s="32">
        <v>1228584</v>
      </c>
      <c r="K56" s="59">
        <v>5.63</v>
      </c>
      <c r="L56" s="32">
        <v>20502712</v>
      </c>
      <c r="M56" s="7">
        <v>94.02</v>
      </c>
      <c r="N56" s="32">
        <v>2590</v>
      </c>
      <c r="O56" s="7">
        <v>0.01</v>
      </c>
      <c r="P56" s="32">
        <v>2640</v>
      </c>
      <c r="Q56" s="7">
        <v>0.01</v>
      </c>
      <c r="R56" s="4"/>
      <c r="S56" s="5"/>
      <c r="T56" s="5"/>
      <c r="U56" s="5"/>
      <c r="V56" s="5"/>
      <c r="W56" s="5"/>
      <c r="X56" s="32">
        <v>60920</v>
      </c>
      <c r="Y56" s="7">
        <v>0.28</v>
      </c>
      <c r="Z56" s="5"/>
      <c r="AA56" s="5"/>
      <c r="AB56" s="32">
        <v>21808161</v>
      </c>
      <c r="AC56" s="59">
        <v>100</v>
      </c>
      <c r="AE56" s="2">
        <f>I56+K56+M56</f>
        <v>99.64999999999999</v>
      </c>
      <c r="AF56" s="30"/>
      <c r="AG56" s="31"/>
    </row>
    <row r="57" spans="1:33" s="29" customFormat="1" ht="33.75" customHeight="1">
      <c r="A57" s="95"/>
      <c r="B57" s="95"/>
      <c r="C57" s="96"/>
      <c r="D57" s="95" t="s">
        <v>30</v>
      </c>
      <c r="E57" s="101" t="s">
        <v>140</v>
      </c>
      <c r="F57" s="44"/>
      <c r="G57" s="48"/>
      <c r="H57" s="32"/>
      <c r="I57" s="48"/>
      <c r="J57" s="47"/>
      <c r="K57" s="60"/>
      <c r="L57" s="47">
        <v>567200</v>
      </c>
      <c r="M57" s="49">
        <v>99.89</v>
      </c>
      <c r="N57" s="47"/>
      <c r="O57" s="60"/>
      <c r="P57" s="32">
        <v>600</v>
      </c>
      <c r="Q57" s="7">
        <v>0.11</v>
      </c>
      <c r="R57" s="44"/>
      <c r="S57" s="48"/>
      <c r="T57" s="48"/>
      <c r="U57" s="48"/>
      <c r="V57" s="48"/>
      <c r="W57" s="48"/>
      <c r="X57" s="48"/>
      <c r="Y57" s="48"/>
      <c r="Z57" s="48"/>
      <c r="AA57" s="48"/>
      <c r="AB57" s="47">
        <v>567800</v>
      </c>
      <c r="AC57" s="60">
        <v>100</v>
      </c>
      <c r="AE57" s="2">
        <f>K57+M57+O57+Q57</f>
        <v>100</v>
      </c>
      <c r="AF57" s="30"/>
      <c r="AG57" s="31"/>
    </row>
    <row r="58" spans="1:33" s="29" customFormat="1" ht="34.5" customHeight="1">
      <c r="A58" s="95"/>
      <c r="B58" s="95"/>
      <c r="C58" s="96"/>
      <c r="D58" s="95" t="s">
        <v>31</v>
      </c>
      <c r="E58" s="101" t="s">
        <v>164</v>
      </c>
      <c r="F58" s="44"/>
      <c r="G58" s="49"/>
      <c r="H58" s="60"/>
      <c r="I58" s="60"/>
      <c r="J58" s="47"/>
      <c r="K58" s="60"/>
      <c r="L58" s="47">
        <v>4069599</v>
      </c>
      <c r="M58" s="49">
        <v>99.96</v>
      </c>
      <c r="N58" s="47">
        <v>1640</v>
      </c>
      <c r="O58" s="49">
        <v>0.04</v>
      </c>
      <c r="P58" s="47">
        <v>185</v>
      </c>
      <c r="Q58" s="5" t="s">
        <v>113</v>
      </c>
      <c r="R58" s="44"/>
      <c r="S58" s="49"/>
      <c r="T58" s="49"/>
      <c r="U58" s="49"/>
      <c r="V58" s="49"/>
      <c r="W58" s="49"/>
      <c r="X58" s="49"/>
      <c r="Y58" s="49"/>
      <c r="Z58" s="49"/>
      <c r="AA58" s="49"/>
      <c r="AB58" s="47">
        <v>4071424</v>
      </c>
      <c r="AC58" s="60">
        <v>100</v>
      </c>
      <c r="AE58" s="2">
        <f>I58+K58+M58</f>
        <v>99.96</v>
      </c>
      <c r="AF58" s="30"/>
      <c r="AG58" s="31"/>
    </row>
    <row r="59" spans="1:33" s="29" customFormat="1" ht="34.5" customHeight="1">
      <c r="A59" s="95"/>
      <c r="B59" s="95"/>
      <c r="C59" s="96"/>
      <c r="D59" s="95" t="s">
        <v>32</v>
      </c>
      <c r="E59" s="101" t="s">
        <v>141</v>
      </c>
      <c r="F59" s="44"/>
      <c r="G59" s="48"/>
      <c r="H59" s="60"/>
      <c r="I59" s="60"/>
      <c r="J59" s="47"/>
      <c r="K59" s="7"/>
      <c r="L59" s="47">
        <v>1901378</v>
      </c>
      <c r="M59" s="49">
        <v>98.98</v>
      </c>
      <c r="N59" s="44"/>
      <c r="O59" s="49"/>
      <c r="P59" s="47"/>
      <c r="Q59" s="45"/>
      <c r="R59" s="44"/>
      <c r="S59" s="48"/>
      <c r="T59" s="48"/>
      <c r="U59" s="48"/>
      <c r="V59" s="48"/>
      <c r="W59" s="48"/>
      <c r="X59" s="32">
        <v>19633</v>
      </c>
      <c r="Y59" s="7">
        <v>1.02</v>
      </c>
      <c r="Z59" s="48"/>
      <c r="AA59" s="48"/>
      <c r="AB59" s="47">
        <v>1921011</v>
      </c>
      <c r="AC59" s="60">
        <v>100</v>
      </c>
      <c r="AE59" s="2">
        <f>I59+K59+M59</f>
        <v>98.98</v>
      </c>
      <c r="AF59" s="30"/>
      <c r="AG59" s="31"/>
    </row>
    <row r="60" spans="1:33" s="29" customFormat="1" ht="33.75" customHeight="1">
      <c r="A60" s="95"/>
      <c r="B60" s="95"/>
      <c r="C60" s="96"/>
      <c r="D60" s="95" t="s">
        <v>33</v>
      </c>
      <c r="E60" s="101" t="s">
        <v>142</v>
      </c>
      <c r="F60" s="44"/>
      <c r="G60" s="48"/>
      <c r="H60" s="47"/>
      <c r="I60" s="60"/>
      <c r="J60" s="47"/>
      <c r="K60" s="60"/>
      <c r="L60" s="47">
        <v>142834</v>
      </c>
      <c r="M60" s="59">
        <v>100</v>
      </c>
      <c r="N60" s="47"/>
      <c r="O60" s="60"/>
      <c r="P60" s="60"/>
      <c r="Q60" s="60"/>
      <c r="R60" s="44"/>
      <c r="S60" s="48"/>
      <c r="T60" s="48"/>
      <c r="U60" s="48"/>
      <c r="V60" s="48"/>
      <c r="W60" s="48"/>
      <c r="X60" s="48"/>
      <c r="Y60" s="48"/>
      <c r="Z60" s="48"/>
      <c r="AA60" s="48"/>
      <c r="AB60" s="47">
        <v>142834</v>
      </c>
      <c r="AC60" s="60">
        <v>100</v>
      </c>
      <c r="AE60" s="2">
        <f>I60+K60+M60+O60+Q60</f>
        <v>100</v>
      </c>
      <c r="AF60" s="30"/>
      <c r="AG60" s="31"/>
    </row>
    <row r="61" spans="1:33" s="29" customFormat="1" ht="34.5" customHeight="1">
      <c r="A61" s="95"/>
      <c r="B61" s="95"/>
      <c r="C61" s="96"/>
      <c r="D61" s="95" t="s">
        <v>34</v>
      </c>
      <c r="E61" s="101" t="s">
        <v>61</v>
      </c>
      <c r="F61" s="44"/>
      <c r="G61" s="45"/>
      <c r="H61" s="47">
        <v>67648</v>
      </c>
      <c r="I61" s="49">
        <v>1.31</v>
      </c>
      <c r="J61" s="47">
        <v>381728</v>
      </c>
      <c r="K61" s="49">
        <v>7.41</v>
      </c>
      <c r="L61" s="47">
        <v>4691982</v>
      </c>
      <c r="M61" s="49">
        <v>91.07</v>
      </c>
      <c r="N61" s="47">
        <v>9470</v>
      </c>
      <c r="O61" s="49">
        <v>0.18</v>
      </c>
      <c r="P61" s="47">
        <v>1518</v>
      </c>
      <c r="Q61" s="49">
        <v>0.03</v>
      </c>
      <c r="R61" s="44"/>
      <c r="S61" s="45"/>
      <c r="T61" s="45"/>
      <c r="U61" s="45"/>
      <c r="V61" s="45"/>
      <c r="W61" s="45"/>
      <c r="X61" s="45"/>
      <c r="Y61" s="45"/>
      <c r="Z61" s="45"/>
      <c r="AA61" s="45"/>
      <c r="AB61" s="47">
        <v>5152346</v>
      </c>
      <c r="AC61" s="60">
        <v>100</v>
      </c>
      <c r="AE61" s="2">
        <f>I61+K61+M61+O61</f>
        <v>99.97</v>
      </c>
      <c r="AF61" s="30"/>
      <c r="AG61" s="31"/>
    </row>
    <row r="62" spans="1:33" s="29" customFormat="1" ht="33.75" customHeight="1">
      <c r="A62" s="95"/>
      <c r="B62" s="95"/>
      <c r="C62" s="96"/>
      <c r="D62" s="95" t="s">
        <v>35</v>
      </c>
      <c r="E62" s="101" t="s">
        <v>143</v>
      </c>
      <c r="F62" s="44"/>
      <c r="G62" s="45"/>
      <c r="H62" s="47">
        <v>550000</v>
      </c>
      <c r="I62" s="49">
        <v>48.19</v>
      </c>
      <c r="J62" s="47"/>
      <c r="K62" s="49"/>
      <c r="L62" s="47">
        <v>558346</v>
      </c>
      <c r="M62" s="49">
        <v>48.92</v>
      </c>
      <c r="N62" s="47">
        <v>2760</v>
      </c>
      <c r="O62" s="49">
        <v>0.24</v>
      </c>
      <c r="P62" s="47">
        <v>590</v>
      </c>
      <c r="Q62" s="49">
        <v>0.05</v>
      </c>
      <c r="R62" s="44"/>
      <c r="S62" s="48"/>
      <c r="T62" s="45"/>
      <c r="U62" s="45"/>
      <c r="V62" s="45"/>
      <c r="W62" s="45"/>
      <c r="X62" s="32">
        <v>29700</v>
      </c>
      <c r="Y62" s="7">
        <v>2.6</v>
      </c>
      <c r="Z62" s="45"/>
      <c r="AA62" s="45"/>
      <c r="AB62" s="47">
        <v>1141396</v>
      </c>
      <c r="AC62" s="60">
        <v>100</v>
      </c>
      <c r="AE62" s="2">
        <f>M62</f>
        <v>48.92</v>
      </c>
      <c r="AF62" s="30"/>
      <c r="AG62" s="31"/>
    </row>
    <row r="63" spans="1:33" s="29" customFormat="1" ht="34.5" customHeight="1">
      <c r="A63" s="95"/>
      <c r="B63" s="95"/>
      <c r="C63" s="96"/>
      <c r="D63" s="95" t="s">
        <v>36</v>
      </c>
      <c r="E63" s="101" t="s">
        <v>144</v>
      </c>
      <c r="F63" s="44"/>
      <c r="G63" s="45"/>
      <c r="H63" s="47">
        <v>1150175</v>
      </c>
      <c r="I63" s="49">
        <v>9.75</v>
      </c>
      <c r="J63" s="47">
        <v>1032181</v>
      </c>
      <c r="K63" s="49">
        <v>8.75</v>
      </c>
      <c r="L63" s="47">
        <v>9592890</v>
      </c>
      <c r="M63" s="49">
        <v>81.34</v>
      </c>
      <c r="N63" s="47">
        <v>12740</v>
      </c>
      <c r="O63" s="49">
        <v>0.11</v>
      </c>
      <c r="P63" s="47">
        <v>6249</v>
      </c>
      <c r="Q63" s="49">
        <v>0.05</v>
      </c>
      <c r="R63" s="44"/>
      <c r="S63" s="48"/>
      <c r="T63" s="48"/>
      <c r="U63" s="48"/>
      <c r="V63" s="48"/>
      <c r="W63" s="48"/>
      <c r="X63" s="48"/>
      <c r="Y63" s="48"/>
      <c r="Z63" s="48"/>
      <c r="AA63" s="48"/>
      <c r="AB63" s="47">
        <v>11794235</v>
      </c>
      <c r="AC63" s="60">
        <v>100</v>
      </c>
      <c r="AE63" s="2">
        <f>M63</f>
        <v>81.34</v>
      </c>
      <c r="AF63" s="30"/>
      <c r="AG63" s="31"/>
    </row>
    <row r="64" spans="1:33" s="29" customFormat="1" ht="34.5" customHeight="1">
      <c r="A64" s="95"/>
      <c r="B64" s="95"/>
      <c r="C64" s="96"/>
      <c r="D64" s="95" t="s">
        <v>37</v>
      </c>
      <c r="E64" s="108" t="s">
        <v>145</v>
      </c>
      <c r="F64" s="44"/>
      <c r="G64" s="48"/>
      <c r="H64" s="32">
        <v>365028</v>
      </c>
      <c r="I64" s="45">
        <v>1.8</v>
      </c>
      <c r="J64" s="32">
        <v>3046000</v>
      </c>
      <c r="K64" s="45">
        <v>15.06</v>
      </c>
      <c r="L64" s="47">
        <v>15417998</v>
      </c>
      <c r="M64" s="7">
        <v>76.21</v>
      </c>
      <c r="N64" s="47">
        <v>2725</v>
      </c>
      <c r="O64" s="49">
        <v>0.01</v>
      </c>
      <c r="P64" s="47">
        <v>722</v>
      </c>
      <c r="Q64" s="5" t="s">
        <v>113</v>
      </c>
      <c r="R64" s="44"/>
      <c r="S64" s="48"/>
      <c r="T64" s="48"/>
      <c r="U64" s="48"/>
      <c r="V64" s="48"/>
      <c r="W64" s="48"/>
      <c r="X64" s="32">
        <v>1399251</v>
      </c>
      <c r="Y64" s="7">
        <v>6.92</v>
      </c>
      <c r="Z64" s="48"/>
      <c r="AA64" s="48"/>
      <c r="AB64" s="47">
        <v>20231724</v>
      </c>
      <c r="AC64" s="60">
        <v>100</v>
      </c>
      <c r="AE64" s="2">
        <f>M64</f>
        <v>76.21</v>
      </c>
      <c r="AF64" s="30"/>
      <c r="AG64" s="31"/>
    </row>
    <row r="65" spans="1:33" s="29" customFormat="1" ht="35.25" customHeight="1">
      <c r="A65" s="95"/>
      <c r="B65" s="95"/>
      <c r="C65" s="96"/>
      <c r="D65" s="95" t="s">
        <v>38</v>
      </c>
      <c r="E65" s="101" t="s">
        <v>146</v>
      </c>
      <c r="F65" s="44"/>
      <c r="G65" s="48"/>
      <c r="H65" s="32">
        <v>1519</v>
      </c>
      <c r="I65" s="45">
        <v>6.75</v>
      </c>
      <c r="J65" s="32">
        <v>1513</v>
      </c>
      <c r="K65" s="45">
        <v>6.73</v>
      </c>
      <c r="L65" s="47">
        <v>19463</v>
      </c>
      <c r="M65" s="7">
        <v>86.52</v>
      </c>
      <c r="N65" s="47"/>
      <c r="O65" s="60"/>
      <c r="P65" s="47"/>
      <c r="Q65" s="45"/>
      <c r="R65" s="44"/>
      <c r="S65" s="48"/>
      <c r="T65" s="48"/>
      <c r="U65" s="48"/>
      <c r="V65" s="48"/>
      <c r="W65" s="48"/>
      <c r="X65" s="48"/>
      <c r="Y65" s="48"/>
      <c r="Z65" s="48"/>
      <c r="AA65" s="48"/>
      <c r="AB65" s="47">
        <v>22495</v>
      </c>
      <c r="AC65" s="60">
        <v>100</v>
      </c>
      <c r="AE65" s="2">
        <f>M65+O65</f>
        <v>86.52</v>
      </c>
      <c r="AF65" s="30"/>
      <c r="AG65" s="31"/>
    </row>
    <row r="66" spans="1:33" s="29" customFormat="1" ht="52.5" customHeight="1">
      <c r="A66" s="95"/>
      <c r="B66" s="95"/>
      <c r="C66" s="96"/>
      <c r="D66" s="95" t="s">
        <v>39</v>
      </c>
      <c r="E66" s="101" t="s">
        <v>147</v>
      </c>
      <c r="F66" s="44"/>
      <c r="G66" s="48"/>
      <c r="H66" s="47">
        <v>56493</v>
      </c>
      <c r="I66" s="7">
        <v>25.38</v>
      </c>
      <c r="J66" s="47">
        <v>5240</v>
      </c>
      <c r="K66" s="7">
        <v>2.36</v>
      </c>
      <c r="L66" s="47">
        <v>160826</v>
      </c>
      <c r="M66" s="7">
        <v>72.26</v>
      </c>
      <c r="N66" s="60"/>
      <c r="O66" s="49"/>
      <c r="P66" s="60"/>
      <c r="Q66" s="60"/>
      <c r="R66" s="44"/>
      <c r="S66" s="48"/>
      <c r="T66" s="48"/>
      <c r="U66" s="48"/>
      <c r="V66" s="48"/>
      <c r="W66" s="48"/>
      <c r="X66" s="48"/>
      <c r="Y66" s="48"/>
      <c r="Z66" s="48"/>
      <c r="AA66" s="48"/>
      <c r="AB66" s="47">
        <v>222559</v>
      </c>
      <c r="AC66" s="60">
        <v>100</v>
      </c>
      <c r="AE66" s="2">
        <f>K66+M66+O66+Q66</f>
        <v>74.62</v>
      </c>
      <c r="AF66" s="30"/>
      <c r="AG66" s="31"/>
    </row>
    <row r="67" spans="1:33" s="29" customFormat="1" ht="33.75" customHeight="1">
      <c r="A67" s="95"/>
      <c r="B67" s="95"/>
      <c r="C67" s="96"/>
      <c r="D67" s="95" t="s">
        <v>48</v>
      </c>
      <c r="E67" s="101" t="s">
        <v>62</v>
      </c>
      <c r="F67" s="44"/>
      <c r="G67" s="48"/>
      <c r="H67" s="44"/>
      <c r="I67" s="45"/>
      <c r="J67" s="44"/>
      <c r="K67" s="45"/>
      <c r="L67" s="47">
        <v>26909</v>
      </c>
      <c r="M67" s="49">
        <v>94.26</v>
      </c>
      <c r="N67" s="47">
        <v>1640</v>
      </c>
      <c r="O67" s="49">
        <v>5.74</v>
      </c>
      <c r="P67" s="47"/>
      <c r="Q67" s="60"/>
      <c r="R67" s="44"/>
      <c r="S67" s="48"/>
      <c r="T67" s="48"/>
      <c r="U67" s="48"/>
      <c r="V67" s="48"/>
      <c r="W67" s="48"/>
      <c r="X67" s="48"/>
      <c r="Y67" s="48"/>
      <c r="Z67" s="48"/>
      <c r="AA67" s="48"/>
      <c r="AB67" s="47">
        <v>28549</v>
      </c>
      <c r="AC67" s="60">
        <v>100</v>
      </c>
      <c r="AE67" s="2">
        <f>M67+O67+Q67</f>
        <v>100</v>
      </c>
      <c r="AF67" s="30"/>
      <c r="AG67" s="31"/>
    </row>
    <row r="68" spans="1:33" s="29" customFormat="1" ht="35.25" customHeight="1">
      <c r="A68" s="95"/>
      <c r="B68" s="95"/>
      <c r="C68" s="96"/>
      <c r="D68" s="95" t="s">
        <v>49</v>
      </c>
      <c r="E68" s="101" t="s">
        <v>63</v>
      </c>
      <c r="F68" s="32"/>
      <c r="G68" s="48"/>
      <c r="H68" s="32">
        <v>245397</v>
      </c>
      <c r="I68" s="45">
        <v>26.1</v>
      </c>
      <c r="J68" s="47">
        <v>388333</v>
      </c>
      <c r="K68" s="7">
        <v>41.31</v>
      </c>
      <c r="L68" s="47">
        <v>306394</v>
      </c>
      <c r="M68" s="49">
        <v>32.59</v>
      </c>
      <c r="N68" s="44"/>
      <c r="O68" s="49"/>
      <c r="P68" s="47"/>
      <c r="Q68" s="48"/>
      <c r="R68" s="44"/>
      <c r="S68" s="48"/>
      <c r="T68" s="48"/>
      <c r="U68" s="48"/>
      <c r="V68" s="48"/>
      <c r="W68" s="48"/>
      <c r="X68" s="48"/>
      <c r="Y68" s="48"/>
      <c r="Z68" s="48"/>
      <c r="AA68" s="48"/>
      <c r="AB68" s="47">
        <v>940124</v>
      </c>
      <c r="AC68" s="60">
        <v>100</v>
      </c>
      <c r="AE68" s="2">
        <f>K68+M68</f>
        <v>73.9</v>
      </c>
      <c r="AF68" s="30"/>
      <c r="AG68" s="31"/>
    </row>
    <row r="69" spans="1:33" s="29" customFormat="1" ht="35.25" customHeight="1">
      <c r="A69" s="95"/>
      <c r="B69" s="95"/>
      <c r="C69" s="96"/>
      <c r="D69" s="95" t="s">
        <v>50</v>
      </c>
      <c r="E69" s="101" t="s">
        <v>148</v>
      </c>
      <c r="F69" s="44"/>
      <c r="G69" s="48"/>
      <c r="H69" s="47">
        <v>1537</v>
      </c>
      <c r="I69" s="60">
        <v>0.69</v>
      </c>
      <c r="J69" s="47">
        <v>4101</v>
      </c>
      <c r="K69" s="7">
        <v>1.86</v>
      </c>
      <c r="L69" s="47">
        <v>215395</v>
      </c>
      <c r="M69" s="49">
        <v>97.45</v>
      </c>
      <c r="N69" s="44"/>
      <c r="O69" s="49"/>
      <c r="P69" s="60"/>
      <c r="Q69" s="60"/>
      <c r="R69" s="44"/>
      <c r="S69" s="48"/>
      <c r="T69" s="48"/>
      <c r="U69" s="48"/>
      <c r="V69" s="48"/>
      <c r="W69" s="48"/>
      <c r="X69" s="48"/>
      <c r="Y69" s="48"/>
      <c r="Z69" s="48"/>
      <c r="AA69" s="48"/>
      <c r="AB69" s="47">
        <v>221033</v>
      </c>
      <c r="AC69" s="60">
        <v>100</v>
      </c>
      <c r="AE69" s="2">
        <f>I69+K69+M69+Q69</f>
        <v>100</v>
      </c>
      <c r="AF69" s="30"/>
      <c r="AG69" s="31"/>
    </row>
    <row r="70" spans="1:33" s="29" customFormat="1" ht="35.25" customHeight="1">
      <c r="A70" s="95"/>
      <c r="B70" s="95"/>
      <c r="C70" s="96"/>
      <c r="D70" s="95" t="s">
        <v>51</v>
      </c>
      <c r="E70" s="101" t="s">
        <v>149</v>
      </c>
      <c r="F70" s="47"/>
      <c r="G70" s="60"/>
      <c r="H70" s="47"/>
      <c r="I70" s="45"/>
      <c r="J70" s="47">
        <v>30934</v>
      </c>
      <c r="K70" s="7">
        <v>94.63</v>
      </c>
      <c r="L70" s="47">
        <v>1757</v>
      </c>
      <c r="M70" s="60">
        <v>5.37</v>
      </c>
      <c r="N70" s="47"/>
      <c r="O70" s="60"/>
      <c r="P70" s="47"/>
      <c r="Q70" s="48"/>
      <c r="R70" s="44"/>
      <c r="S70" s="48"/>
      <c r="T70" s="48"/>
      <c r="U70" s="48"/>
      <c r="V70" s="48"/>
      <c r="W70" s="48"/>
      <c r="X70" s="48"/>
      <c r="Y70" s="5"/>
      <c r="Z70" s="48"/>
      <c r="AA70" s="48"/>
      <c r="AB70" s="47">
        <v>32691</v>
      </c>
      <c r="AC70" s="60">
        <v>100</v>
      </c>
      <c r="AE70" s="2">
        <f>G70+I70+K70+M70+O70</f>
        <v>100</v>
      </c>
      <c r="AF70" s="30"/>
      <c r="AG70" s="31"/>
    </row>
    <row r="71" spans="1:33" s="29" customFormat="1" ht="44.25" customHeight="1">
      <c r="A71" s="103"/>
      <c r="B71" s="103"/>
      <c r="C71" s="104"/>
      <c r="D71" s="103" t="s">
        <v>52</v>
      </c>
      <c r="E71" s="105" t="s">
        <v>150</v>
      </c>
      <c r="F71" s="75"/>
      <c r="G71" s="78"/>
      <c r="H71" s="71"/>
      <c r="I71" s="78"/>
      <c r="J71" s="71"/>
      <c r="K71" s="73"/>
      <c r="L71" s="76">
        <v>11159</v>
      </c>
      <c r="M71" s="72">
        <v>100</v>
      </c>
      <c r="N71" s="76"/>
      <c r="O71" s="74"/>
      <c r="P71" s="77"/>
      <c r="Q71" s="74"/>
      <c r="R71" s="75"/>
      <c r="S71" s="78"/>
      <c r="T71" s="78"/>
      <c r="U71" s="78"/>
      <c r="V71" s="78"/>
      <c r="W71" s="78"/>
      <c r="X71" s="78"/>
      <c r="Y71" s="78"/>
      <c r="Z71" s="78"/>
      <c r="AA71" s="78"/>
      <c r="AB71" s="76">
        <v>11159</v>
      </c>
      <c r="AC71" s="77">
        <v>100</v>
      </c>
      <c r="AE71" s="2">
        <f>M71+O71+Q71</f>
        <v>100</v>
      </c>
      <c r="AF71" s="30"/>
      <c r="AG71" s="31"/>
    </row>
    <row r="72" spans="1:33" s="29" customFormat="1" ht="33.75" customHeight="1">
      <c r="A72" s="106"/>
      <c r="B72" s="106"/>
      <c r="C72" s="96"/>
      <c r="D72" s="95" t="s">
        <v>53</v>
      </c>
      <c r="E72" s="101" t="s">
        <v>151</v>
      </c>
      <c r="F72" s="44"/>
      <c r="G72" s="45"/>
      <c r="H72" s="47">
        <v>6276</v>
      </c>
      <c r="I72" s="60">
        <v>1.98</v>
      </c>
      <c r="J72" s="47">
        <v>85404</v>
      </c>
      <c r="K72" s="60">
        <v>26.89</v>
      </c>
      <c r="L72" s="47">
        <v>225904</v>
      </c>
      <c r="M72" s="49">
        <v>71.13</v>
      </c>
      <c r="N72" s="47"/>
      <c r="O72" s="60"/>
      <c r="P72" s="60"/>
      <c r="Q72" s="60"/>
      <c r="R72" s="44"/>
      <c r="S72" s="49"/>
      <c r="T72" s="49"/>
      <c r="U72" s="49"/>
      <c r="V72" s="49"/>
      <c r="W72" s="49"/>
      <c r="X72" s="49"/>
      <c r="Y72" s="49"/>
      <c r="Z72" s="49"/>
      <c r="AA72" s="49"/>
      <c r="AB72" s="47">
        <v>317584</v>
      </c>
      <c r="AC72" s="60">
        <v>100</v>
      </c>
      <c r="AE72" s="2">
        <f>I72+K72+M72+O72+Q72</f>
        <v>100</v>
      </c>
      <c r="AF72" s="30"/>
      <c r="AG72" s="31"/>
    </row>
    <row r="73" spans="1:33" s="29" customFormat="1" ht="33.75" customHeight="1">
      <c r="A73" s="95"/>
      <c r="B73" s="95"/>
      <c r="C73" s="96"/>
      <c r="D73" s="95" t="s">
        <v>54</v>
      </c>
      <c r="E73" s="101" t="s">
        <v>152</v>
      </c>
      <c r="F73" s="44"/>
      <c r="G73" s="45"/>
      <c r="H73" s="32"/>
      <c r="I73" s="45"/>
      <c r="J73" s="32"/>
      <c r="K73" s="7"/>
      <c r="L73" s="47">
        <v>237362</v>
      </c>
      <c r="M73" s="7">
        <v>99.96</v>
      </c>
      <c r="N73" s="44"/>
      <c r="O73" s="49"/>
      <c r="P73" s="47">
        <v>105</v>
      </c>
      <c r="Q73" s="7">
        <v>0.04</v>
      </c>
      <c r="R73" s="44"/>
      <c r="S73" s="48"/>
      <c r="T73" s="48"/>
      <c r="U73" s="48"/>
      <c r="V73" s="48"/>
      <c r="W73" s="48"/>
      <c r="X73" s="48"/>
      <c r="Y73" s="48"/>
      <c r="Z73" s="48"/>
      <c r="AA73" s="48"/>
      <c r="AB73" s="47">
        <v>237467</v>
      </c>
      <c r="AC73" s="60">
        <v>100</v>
      </c>
      <c r="AE73" s="2">
        <f>M73</f>
        <v>99.96</v>
      </c>
      <c r="AF73" s="30"/>
      <c r="AG73" s="31"/>
    </row>
    <row r="74" spans="1:33" s="29" customFormat="1" ht="33.75" customHeight="1">
      <c r="A74" s="95"/>
      <c r="B74" s="95"/>
      <c r="C74" s="96"/>
      <c r="D74" s="95" t="s">
        <v>55</v>
      </c>
      <c r="E74" s="101" t="s">
        <v>165</v>
      </c>
      <c r="F74" s="32"/>
      <c r="G74" s="45"/>
      <c r="H74" s="32"/>
      <c r="I74" s="45"/>
      <c r="J74" s="47"/>
      <c r="K74" s="60"/>
      <c r="L74" s="47">
        <v>2139470</v>
      </c>
      <c r="M74" s="59">
        <v>100</v>
      </c>
      <c r="N74" s="44"/>
      <c r="O74" s="49"/>
      <c r="P74" s="44"/>
      <c r="Q74" s="45"/>
      <c r="R74" s="44"/>
      <c r="S74" s="48"/>
      <c r="T74" s="48"/>
      <c r="U74" s="48"/>
      <c r="V74" s="48"/>
      <c r="W74" s="48"/>
      <c r="X74" s="48"/>
      <c r="Y74" s="48"/>
      <c r="Z74" s="48"/>
      <c r="AA74" s="48"/>
      <c r="AB74" s="47">
        <v>2139470</v>
      </c>
      <c r="AC74" s="60">
        <v>100</v>
      </c>
      <c r="AE74" s="2">
        <f>K74+M74</f>
        <v>100</v>
      </c>
      <c r="AF74" s="30"/>
      <c r="AG74" s="31"/>
    </row>
    <row r="75" spans="1:33" s="29" customFormat="1" ht="34.5" customHeight="1">
      <c r="A75" s="95"/>
      <c r="B75" s="95"/>
      <c r="C75" s="96"/>
      <c r="D75" s="95" t="s">
        <v>56</v>
      </c>
      <c r="E75" s="101" t="s">
        <v>112</v>
      </c>
      <c r="F75" s="47"/>
      <c r="G75" s="60"/>
      <c r="H75" s="32"/>
      <c r="I75" s="45"/>
      <c r="J75" s="47"/>
      <c r="K75" s="7"/>
      <c r="L75" s="47">
        <v>99561</v>
      </c>
      <c r="M75" s="59">
        <v>100</v>
      </c>
      <c r="N75" s="44"/>
      <c r="O75" s="49"/>
      <c r="P75" s="47"/>
      <c r="Q75" s="45"/>
      <c r="R75" s="44"/>
      <c r="S75" s="48"/>
      <c r="T75" s="48"/>
      <c r="U75" s="48"/>
      <c r="V75" s="48"/>
      <c r="W75" s="48"/>
      <c r="X75" s="48"/>
      <c r="Y75" s="48"/>
      <c r="Z75" s="48"/>
      <c r="AA75" s="48"/>
      <c r="AB75" s="47">
        <v>99561</v>
      </c>
      <c r="AC75" s="60">
        <v>100</v>
      </c>
      <c r="AE75" s="2">
        <f>G75+K75+M75</f>
        <v>100</v>
      </c>
      <c r="AF75" s="30"/>
      <c r="AG75" s="31"/>
    </row>
    <row r="76" spans="1:33" s="29" customFormat="1" ht="33.75" customHeight="1">
      <c r="A76" s="95"/>
      <c r="B76" s="95"/>
      <c r="C76" s="96"/>
      <c r="D76" s="95" t="s">
        <v>111</v>
      </c>
      <c r="E76" s="102" t="s">
        <v>153</v>
      </c>
      <c r="F76" s="32"/>
      <c r="G76" s="59"/>
      <c r="H76" s="32">
        <v>1585</v>
      </c>
      <c r="I76" s="7">
        <v>2.27</v>
      </c>
      <c r="J76" s="4">
        <v>47544</v>
      </c>
      <c r="K76" s="7">
        <v>68.05</v>
      </c>
      <c r="L76" s="32">
        <v>20734</v>
      </c>
      <c r="M76" s="7">
        <v>29.68</v>
      </c>
      <c r="N76" s="32"/>
      <c r="O76" s="59"/>
      <c r="P76" s="32"/>
      <c r="Q76" s="59"/>
      <c r="R76" s="4"/>
      <c r="S76" s="5"/>
      <c r="T76" s="5"/>
      <c r="U76" s="5"/>
      <c r="V76" s="5"/>
      <c r="W76" s="5"/>
      <c r="X76" s="5"/>
      <c r="Y76" s="5"/>
      <c r="Z76" s="5"/>
      <c r="AA76" s="5"/>
      <c r="AB76" s="32">
        <v>69863</v>
      </c>
      <c r="AC76" s="59">
        <v>100</v>
      </c>
      <c r="AE76" s="2">
        <f>G76+I76+M76+O76+Q76</f>
        <v>31.95</v>
      </c>
      <c r="AF76" s="30"/>
      <c r="AG76" s="31"/>
    </row>
    <row r="77" spans="1:33" s="29" customFormat="1" ht="27" customHeight="1">
      <c r="A77" s="95"/>
      <c r="B77" s="96"/>
      <c r="C77" s="97" t="s">
        <v>21</v>
      </c>
      <c r="D77" s="98"/>
      <c r="E77" s="99"/>
      <c r="F77" s="32">
        <v>341214</v>
      </c>
      <c r="G77" s="59">
        <v>100</v>
      </c>
      <c r="H77" s="32"/>
      <c r="I77" s="59"/>
      <c r="J77" s="32"/>
      <c r="K77" s="59"/>
      <c r="L77" s="32"/>
      <c r="M77" s="7"/>
      <c r="N77" s="32"/>
      <c r="O77" s="59"/>
      <c r="P77" s="32"/>
      <c r="Q77" s="59"/>
      <c r="R77" s="4"/>
      <c r="S77" s="5"/>
      <c r="T77" s="5"/>
      <c r="U77" s="5"/>
      <c r="V77" s="5"/>
      <c r="W77" s="5"/>
      <c r="X77" s="32"/>
      <c r="Y77" s="7"/>
      <c r="Z77" s="5"/>
      <c r="AA77" s="5"/>
      <c r="AB77" s="32">
        <v>341214</v>
      </c>
      <c r="AC77" s="59">
        <v>100</v>
      </c>
      <c r="AE77" s="2">
        <f>G77+I77+K77+M77+O77+Q77</f>
        <v>100</v>
      </c>
      <c r="AF77" s="30"/>
      <c r="AG77" s="31"/>
    </row>
    <row r="78" spans="1:33" s="29" customFormat="1" ht="33.75" customHeight="1">
      <c r="A78" s="95"/>
      <c r="B78" s="95"/>
      <c r="C78" s="96"/>
      <c r="D78" s="95"/>
      <c r="E78" s="102" t="s">
        <v>154</v>
      </c>
      <c r="F78" s="32">
        <v>341214</v>
      </c>
      <c r="G78" s="59">
        <v>100</v>
      </c>
      <c r="H78" s="32"/>
      <c r="I78" s="59"/>
      <c r="J78" s="4"/>
      <c r="K78" s="5"/>
      <c r="L78" s="32"/>
      <c r="M78" s="7"/>
      <c r="N78" s="32"/>
      <c r="O78" s="59"/>
      <c r="P78" s="32"/>
      <c r="Q78" s="59"/>
      <c r="R78" s="4"/>
      <c r="S78" s="5"/>
      <c r="T78" s="5"/>
      <c r="U78" s="5"/>
      <c r="V78" s="5"/>
      <c r="W78" s="5"/>
      <c r="X78" s="5"/>
      <c r="Y78" s="5"/>
      <c r="Z78" s="5"/>
      <c r="AA78" s="5"/>
      <c r="AB78" s="32">
        <v>341214</v>
      </c>
      <c r="AC78" s="59">
        <v>100</v>
      </c>
      <c r="AE78" s="2">
        <f>G78+I78+M78+O78+Q78</f>
        <v>100</v>
      </c>
      <c r="AF78" s="30"/>
      <c r="AG78" s="31"/>
    </row>
    <row r="79" spans="1:33" s="29" customFormat="1" ht="25.5" customHeight="1">
      <c r="A79" s="95"/>
      <c r="B79" s="96"/>
      <c r="C79" s="97" t="s">
        <v>22</v>
      </c>
      <c r="D79" s="98"/>
      <c r="E79" s="99"/>
      <c r="F79" s="32">
        <v>84045</v>
      </c>
      <c r="G79" s="59">
        <v>0.12</v>
      </c>
      <c r="H79" s="32">
        <v>133552</v>
      </c>
      <c r="I79" s="7">
        <v>0.19</v>
      </c>
      <c r="J79" s="32">
        <v>2385574</v>
      </c>
      <c r="K79" s="59">
        <v>3.33</v>
      </c>
      <c r="L79" s="32">
        <v>66141141</v>
      </c>
      <c r="M79" s="7">
        <v>92.22</v>
      </c>
      <c r="N79" s="32">
        <v>1062413</v>
      </c>
      <c r="O79" s="59">
        <v>1.48</v>
      </c>
      <c r="P79" s="32">
        <v>253962</v>
      </c>
      <c r="Q79" s="59">
        <v>0.35</v>
      </c>
      <c r="R79" s="32">
        <v>1134224</v>
      </c>
      <c r="S79" s="59">
        <v>1.58</v>
      </c>
      <c r="T79" s="6"/>
      <c r="U79" s="6"/>
      <c r="V79" s="6"/>
      <c r="W79" s="6"/>
      <c r="X79" s="32">
        <v>258535</v>
      </c>
      <c r="Y79" s="59">
        <v>0.36</v>
      </c>
      <c r="Z79" s="32">
        <v>266617</v>
      </c>
      <c r="AA79" s="59">
        <v>0.37</v>
      </c>
      <c r="AB79" s="32">
        <v>71720063</v>
      </c>
      <c r="AC79" s="59">
        <v>100</v>
      </c>
      <c r="AE79" s="2" t="e">
        <f>G79+I79+K79+M79+O79+Q79+S79+#REF!+AA79</f>
        <v>#REF!</v>
      </c>
      <c r="AF79" s="30"/>
      <c r="AG79" s="31"/>
    </row>
    <row r="80" spans="1:33" s="29" customFormat="1" ht="25.5" customHeight="1">
      <c r="A80" s="95"/>
      <c r="B80" s="95"/>
      <c r="C80" s="96"/>
      <c r="D80" s="95" t="s">
        <v>15</v>
      </c>
      <c r="E80" s="100" t="s">
        <v>16</v>
      </c>
      <c r="F80" s="44"/>
      <c r="G80" s="45"/>
      <c r="H80" s="47">
        <v>131052</v>
      </c>
      <c r="I80" s="7">
        <v>1.4</v>
      </c>
      <c r="J80" s="47">
        <v>2335344</v>
      </c>
      <c r="K80" s="49">
        <v>24.95</v>
      </c>
      <c r="L80" s="47">
        <v>6628483</v>
      </c>
      <c r="M80" s="7">
        <v>70.8</v>
      </c>
      <c r="N80" s="44"/>
      <c r="O80" s="49"/>
      <c r="P80" s="47"/>
      <c r="Q80" s="60"/>
      <c r="R80" s="44"/>
      <c r="S80" s="48"/>
      <c r="T80" s="48"/>
      <c r="U80" s="48"/>
      <c r="V80" s="48"/>
      <c r="W80" s="48"/>
      <c r="X80" s="47"/>
      <c r="Y80" s="49"/>
      <c r="Z80" s="47">
        <v>266617</v>
      </c>
      <c r="AA80" s="49">
        <v>2.85</v>
      </c>
      <c r="AB80" s="47">
        <v>9361496</v>
      </c>
      <c r="AC80" s="60">
        <v>100</v>
      </c>
      <c r="AE80" s="2">
        <f>I80+K80+M80+Q80+AA80</f>
        <v>99.99999999999999</v>
      </c>
      <c r="AF80" s="30"/>
      <c r="AG80" s="31"/>
    </row>
    <row r="81" spans="1:33" s="29" customFormat="1" ht="25.5" customHeight="1">
      <c r="A81" s="95"/>
      <c r="B81" s="95"/>
      <c r="C81" s="96"/>
      <c r="D81" s="95" t="s">
        <v>17</v>
      </c>
      <c r="E81" s="100" t="s">
        <v>18</v>
      </c>
      <c r="F81" s="47">
        <v>84045</v>
      </c>
      <c r="G81" s="60">
        <v>0.14</v>
      </c>
      <c r="H81" s="47">
        <v>2500</v>
      </c>
      <c r="I81" s="5" t="s">
        <v>113</v>
      </c>
      <c r="J81" s="47">
        <v>50230</v>
      </c>
      <c r="K81" s="60">
        <v>0.08</v>
      </c>
      <c r="L81" s="47">
        <v>59512658</v>
      </c>
      <c r="M81" s="7">
        <v>95.44</v>
      </c>
      <c r="N81" s="47">
        <v>1062413</v>
      </c>
      <c r="O81" s="7">
        <v>1.7</v>
      </c>
      <c r="P81" s="47">
        <v>253962</v>
      </c>
      <c r="Q81" s="45">
        <v>0.41</v>
      </c>
      <c r="R81" s="47">
        <v>1134224</v>
      </c>
      <c r="S81" s="60">
        <v>1.82</v>
      </c>
      <c r="T81" s="48"/>
      <c r="U81" s="48"/>
      <c r="V81" s="48"/>
      <c r="W81" s="48"/>
      <c r="X81" s="47">
        <v>258535</v>
      </c>
      <c r="Y81" s="48">
        <v>0.41</v>
      </c>
      <c r="Z81" s="48"/>
      <c r="AA81" s="48"/>
      <c r="AB81" s="47">
        <v>62358567</v>
      </c>
      <c r="AC81" s="60">
        <v>100</v>
      </c>
      <c r="AE81" s="2" t="e">
        <f>G81+I81+K81+M81+O81+Q81+S81+#REF!</f>
        <v>#VALUE!</v>
      </c>
      <c r="AF81" s="30"/>
      <c r="AG81" s="31"/>
    </row>
    <row r="82" spans="1:33" s="29" customFormat="1" ht="28.5" customHeight="1">
      <c r="A82" s="137" t="s">
        <v>64</v>
      </c>
      <c r="B82" s="138"/>
      <c r="C82" s="138"/>
      <c r="D82" s="138"/>
      <c r="E82" s="138"/>
      <c r="F82" s="56">
        <v>1202938</v>
      </c>
      <c r="G82" s="65">
        <v>6.56</v>
      </c>
      <c r="H82" s="33">
        <v>75513</v>
      </c>
      <c r="I82" s="58">
        <v>0.41</v>
      </c>
      <c r="J82" s="33">
        <v>251373</v>
      </c>
      <c r="K82" s="58">
        <v>1.37</v>
      </c>
      <c r="L82" s="33">
        <v>16640146</v>
      </c>
      <c r="M82" s="54">
        <v>90.76</v>
      </c>
      <c r="N82" s="56">
        <v>19670</v>
      </c>
      <c r="O82" s="54">
        <v>0.11</v>
      </c>
      <c r="P82" s="56">
        <v>55967</v>
      </c>
      <c r="Q82" s="54">
        <v>0.31</v>
      </c>
      <c r="R82" s="52" t="s">
        <v>13</v>
      </c>
      <c r="S82" s="52" t="s">
        <v>13</v>
      </c>
      <c r="T82" s="52" t="s">
        <v>13</v>
      </c>
      <c r="U82" s="52" t="s">
        <v>13</v>
      </c>
      <c r="V82" s="52" t="s">
        <v>13</v>
      </c>
      <c r="W82" s="52" t="s">
        <v>13</v>
      </c>
      <c r="X82" s="56">
        <v>87655</v>
      </c>
      <c r="Y82" s="54">
        <v>0.48</v>
      </c>
      <c r="Z82" s="52" t="s">
        <v>13</v>
      </c>
      <c r="AA82" s="52" t="s">
        <v>13</v>
      </c>
      <c r="AB82" s="56">
        <v>18333262</v>
      </c>
      <c r="AC82" s="58">
        <v>100</v>
      </c>
      <c r="AE82" s="2" t="e">
        <f>G82+I82+K82+M82+O82+Q82+#REF!</f>
        <v>#REF!</v>
      </c>
      <c r="AF82" s="30"/>
      <c r="AG82" s="31"/>
    </row>
    <row r="83" spans="1:33" s="29" customFormat="1" ht="25.5" customHeight="1">
      <c r="A83" s="95"/>
      <c r="B83" s="96"/>
      <c r="C83" s="97" t="s">
        <v>20</v>
      </c>
      <c r="D83" s="98"/>
      <c r="E83" s="99"/>
      <c r="F83" s="57">
        <v>606647</v>
      </c>
      <c r="G83" s="64">
        <v>4.75</v>
      </c>
      <c r="H83" s="57"/>
      <c r="I83" s="55"/>
      <c r="J83" s="32"/>
      <c r="K83" s="59"/>
      <c r="L83" s="32">
        <v>12173113</v>
      </c>
      <c r="M83" s="7">
        <v>95.22</v>
      </c>
      <c r="N83" s="53" t="s">
        <v>13</v>
      </c>
      <c r="O83" s="53" t="s">
        <v>13</v>
      </c>
      <c r="P83" s="53" t="s">
        <v>13</v>
      </c>
      <c r="Q83" s="53" t="s">
        <v>13</v>
      </c>
      <c r="R83" s="53" t="s">
        <v>13</v>
      </c>
      <c r="S83" s="53" t="s">
        <v>13</v>
      </c>
      <c r="T83" s="53" t="s">
        <v>13</v>
      </c>
      <c r="U83" s="53" t="s">
        <v>13</v>
      </c>
      <c r="V83" s="53" t="s">
        <v>13</v>
      </c>
      <c r="W83" s="53" t="s">
        <v>13</v>
      </c>
      <c r="X83" s="32">
        <v>4043</v>
      </c>
      <c r="Y83" s="55">
        <v>0.03</v>
      </c>
      <c r="Z83" s="53" t="s">
        <v>13</v>
      </c>
      <c r="AA83" s="53" t="s">
        <v>13</v>
      </c>
      <c r="AB83" s="57">
        <v>12783803</v>
      </c>
      <c r="AC83" s="59">
        <v>100</v>
      </c>
      <c r="AE83" s="2">
        <f>G83+I83+K83+M83</f>
        <v>99.97</v>
      </c>
      <c r="AF83" s="30"/>
      <c r="AG83" s="31"/>
    </row>
    <row r="84" spans="1:33" s="29" customFormat="1" ht="33.75" customHeight="1">
      <c r="A84" s="95"/>
      <c r="B84" s="95"/>
      <c r="C84" s="96"/>
      <c r="D84" s="95" t="s">
        <v>15</v>
      </c>
      <c r="E84" s="101" t="s">
        <v>166</v>
      </c>
      <c r="F84" s="53" t="s">
        <v>13</v>
      </c>
      <c r="G84" s="53" t="s">
        <v>13</v>
      </c>
      <c r="H84" s="53" t="s">
        <v>13</v>
      </c>
      <c r="I84" s="53" t="s">
        <v>13</v>
      </c>
      <c r="J84" s="53" t="s">
        <v>13</v>
      </c>
      <c r="K84" s="53" t="s">
        <v>13</v>
      </c>
      <c r="L84" s="32">
        <v>6700000</v>
      </c>
      <c r="M84" s="59">
        <v>100</v>
      </c>
      <c r="N84" s="53" t="s">
        <v>13</v>
      </c>
      <c r="O84" s="53" t="s">
        <v>13</v>
      </c>
      <c r="P84" s="53" t="s">
        <v>13</v>
      </c>
      <c r="Q84" s="53" t="s">
        <v>13</v>
      </c>
      <c r="R84" s="53" t="s">
        <v>13</v>
      </c>
      <c r="S84" s="53" t="s">
        <v>13</v>
      </c>
      <c r="T84" s="53" t="s">
        <v>13</v>
      </c>
      <c r="U84" s="53" t="s">
        <v>13</v>
      </c>
      <c r="V84" s="53" t="s">
        <v>13</v>
      </c>
      <c r="W84" s="53" t="s">
        <v>13</v>
      </c>
      <c r="X84" s="53" t="s">
        <v>13</v>
      </c>
      <c r="Y84" s="53" t="s">
        <v>13</v>
      </c>
      <c r="Z84" s="53" t="s">
        <v>13</v>
      </c>
      <c r="AA84" s="53" t="s">
        <v>13</v>
      </c>
      <c r="AB84" s="57">
        <v>6700000</v>
      </c>
      <c r="AC84" s="59">
        <v>100</v>
      </c>
      <c r="AE84" s="2">
        <f>M84</f>
        <v>100</v>
      </c>
      <c r="AF84" s="30"/>
      <c r="AG84" s="31"/>
    </row>
    <row r="85" spans="1:33" s="29" customFormat="1" ht="33.75" customHeight="1">
      <c r="A85" s="95"/>
      <c r="B85" s="95"/>
      <c r="C85" s="96"/>
      <c r="D85" s="95" t="s">
        <v>17</v>
      </c>
      <c r="E85" s="101" t="s">
        <v>126</v>
      </c>
      <c r="F85" s="53" t="s">
        <v>13</v>
      </c>
      <c r="G85" s="53" t="s">
        <v>13</v>
      </c>
      <c r="H85" s="53" t="s">
        <v>13</v>
      </c>
      <c r="I85" s="53" t="s">
        <v>13</v>
      </c>
      <c r="J85" s="4" t="s">
        <v>13</v>
      </c>
      <c r="K85" s="6" t="s">
        <v>13</v>
      </c>
      <c r="L85" s="32">
        <v>130000</v>
      </c>
      <c r="M85" s="55">
        <v>100</v>
      </c>
      <c r="N85" s="53" t="s">
        <v>13</v>
      </c>
      <c r="O85" s="53" t="s">
        <v>13</v>
      </c>
      <c r="P85" s="53" t="s">
        <v>13</v>
      </c>
      <c r="Q85" s="53" t="s">
        <v>13</v>
      </c>
      <c r="R85" s="53" t="s">
        <v>13</v>
      </c>
      <c r="S85" s="53" t="s">
        <v>13</v>
      </c>
      <c r="T85" s="53" t="s">
        <v>13</v>
      </c>
      <c r="U85" s="53" t="s">
        <v>13</v>
      </c>
      <c r="V85" s="53" t="s">
        <v>13</v>
      </c>
      <c r="W85" s="53" t="s">
        <v>13</v>
      </c>
      <c r="X85" s="53" t="s">
        <v>13</v>
      </c>
      <c r="Y85" s="53" t="s">
        <v>13</v>
      </c>
      <c r="Z85" s="53" t="s">
        <v>13</v>
      </c>
      <c r="AA85" s="53" t="s">
        <v>13</v>
      </c>
      <c r="AB85" s="57">
        <v>130000</v>
      </c>
      <c r="AC85" s="59">
        <v>100</v>
      </c>
      <c r="AE85" s="2">
        <f>M85</f>
        <v>100</v>
      </c>
      <c r="AF85" s="30"/>
      <c r="AG85" s="31"/>
    </row>
    <row r="86" spans="1:33" s="29" customFormat="1" ht="36" customHeight="1">
      <c r="A86" s="95"/>
      <c r="B86" s="95"/>
      <c r="C86" s="96"/>
      <c r="D86" s="95" t="s">
        <v>23</v>
      </c>
      <c r="E86" s="101" t="s">
        <v>127</v>
      </c>
      <c r="F86" s="53" t="s">
        <v>13</v>
      </c>
      <c r="G86" s="53" t="s">
        <v>13</v>
      </c>
      <c r="H86" s="57"/>
      <c r="I86" s="55"/>
      <c r="J86" s="57"/>
      <c r="K86" s="59"/>
      <c r="L86" s="32">
        <v>31200</v>
      </c>
      <c r="M86" s="55">
        <v>100</v>
      </c>
      <c r="N86" s="53" t="s">
        <v>13</v>
      </c>
      <c r="O86" s="53" t="s">
        <v>13</v>
      </c>
      <c r="P86" s="53" t="s">
        <v>13</v>
      </c>
      <c r="Q86" s="53" t="s">
        <v>13</v>
      </c>
      <c r="R86" s="53" t="s">
        <v>13</v>
      </c>
      <c r="S86" s="53" t="s">
        <v>13</v>
      </c>
      <c r="T86" s="53" t="s">
        <v>13</v>
      </c>
      <c r="U86" s="53" t="s">
        <v>13</v>
      </c>
      <c r="V86" s="53" t="s">
        <v>13</v>
      </c>
      <c r="W86" s="53" t="s">
        <v>13</v>
      </c>
      <c r="X86" s="53" t="s">
        <v>13</v>
      </c>
      <c r="Y86" s="53" t="s">
        <v>13</v>
      </c>
      <c r="Z86" s="53" t="s">
        <v>13</v>
      </c>
      <c r="AA86" s="53" t="s">
        <v>13</v>
      </c>
      <c r="AB86" s="57">
        <v>31200</v>
      </c>
      <c r="AC86" s="59">
        <v>100</v>
      </c>
      <c r="AE86" s="2">
        <f>I86+K86+M86</f>
        <v>100</v>
      </c>
      <c r="AF86" s="30"/>
      <c r="AG86" s="31"/>
    </row>
    <row r="87" spans="1:33" s="29" customFormat="1" ht="54.75" customHeight="1">
      <c r="A87" s="95"/>
      <c r="B87" s="95"/>
      <c r="C87" s="96"/>
      <c r="D87" s="95" t="s">
        <v>24</v>
      </c>
      <c r="E87" s="101" t="s">
        <v>128</v>
      </c>
      <c r="F87" s="53" t="s">
        <v>13</v>
      </c>
      <c r="G87" s="53" t="s">
        <v>13</v>
      </c>
      <c r="H87" s="53" t="s">
        <v>13</v>
      </c>
      <c r="I87" s="53" t="s">
        <v>13</v>
      </c>
      <c r="J87" s="53" t="s">
        <v>13</v>
      </c>
      <c r="K87" s="53" t="s">
        <v>13</v>
      </c>
      <c r="L87" s="32">
        <v>1224970</v>
      </c>
      <c r="M87" s="55">
        <v>100</v>
      </c>
      <c r="N87" s="53" t="s">
        <v>13</v>
      </c>
      <c r="O87" s="53" t="s">
        <v>13</v>
      </c>
      <c r="P87" s="53" t="s">
        <v>13</v>
      </c>
      <c r="Q87" s="53" t="s">
        <v>13</v>
      </c>
      <c r="R87" s="53" t="s">
        <v>13</v>
      </c>
      <c r="S87" s="53" t="s">
        <v>13</v>
      </c>
      <c r="T87" s="53" t="s">
        <v>13</v>
      </c>
      <c r="U87" s="53" t="s">
        <v>13</v>
      </c>
      <c r="V87" s="53" t="s">
        <v>13</v>
      </c>
      <c r="W87" s="53" t="s">
        <v>13</v>
      </c>
      <c r="X87" s="32">
        <v>30</v>
      </c>
      <c r="Y87" s="58" t="s">
        <v>113</v>
      </c>
      <c r="Z87" s="53" t="s">
        <v>13</v>
      </c>
      <c r="AA87" s="53" t="s">
        <v>13</v>
      </c>
      <c r="AB87" s="57">
        <v>1225000</v>
      </c>
      <c r="AC87" s="59">
        <v>100</v>
      </c>
      <c r="AE87" s="2">
        <f>M87</f>
        <v>100</v>
      </c>
      <c r="AF87" s="30"/>
      <c r="AG87" s="31"/>
    </row>
    <row r="88" spans="1:33" s="29" customFormat="1" ht="25.5" customHeight="1">
      <c r="A88" s="95"/>
      <c r="B88" s="95"/>
      <c r="C88" s="96"/>
      <c r="D88" s="95" t="s">
        <v>25</v>
      </c>
      <c r="E88" s="101" t="s">
        <v>129</v>
      </c>
      <c r="F88" s="53" t="s">
        <v>13</v>
      </c>
      <c r="G88" s="53" t="s">
        <v>13</v>
      </c>
      <c r="H88" s="53" t="s">
        <v>13</v>
      </c>
      <c r="I88" s="53" t="s">
        <v>13</v>
      </c>
      <c r="J88" s="53" t="s">
        <v>13</v>
      </c>
      <c r="K88" s="53" t="s">
        <v>13</v>
      </c>
      <c r="L88" s="32">
        <v>193000</v>
      </c>
      <c r="M88" s="55">
        <v>100</v>
      </c>
      <c r="N88" s="53" t="s">
        <v>13</v>
      </c>
      <c r="O88" s="53" t="s">
        <v>13</v>
      </c>
      <c r="P88" s="53" t="s">
        <v>13</v>
      </c>
      <c r="Q88" s="53" t="s">
        <v>13</v>
      </c>
      <c r="R88" s="53" t="s">
        <v>13</v>
      </c>
      <c r="S88" s="53" t="s">
        <v>13</v>
      </c>
      <c r="T88" s="53" t="s">
        <v>13</v>
      </c>
      <c r="U88" s="53" t="s">
        <v>13</v>
      </c>
      <c r="V88" s="53" t="s">
        <v>13</v>
      </c>
      <c r="W88" s="53" t="s">
        <v>13</v>
      </c>
      <c r="X88" s="53" t="s">
        <v>13</v>
      </c>
      <c r="Y88" s="53" t="s">
        <v>13</v>
      </c>
      <c r="Z88" s="53" t="s">
        <v>13</v>
      </c>
      <c r="AA88" s="53" t="s">
        <v>13</v>
      </c>
      <c r="AB88" s="57">
        <v>193000</v>
      </c>
      <c r="AC88" s="59">
        <v>100</v>
      </c>
      <c r="AE88" s="2">
        <f>M88</f>
        <v>100</v>
      </c>
      <c r="AF88" s="30"/>
      <c r="AG88" s="31"/>
    </row>
    <row r="89" spans="1:33" s="29" customFormat="1" ht="36" customHeight="1">
      <c r="A89" s="106"/>
      <c r="B89" s="106"/>
      <c r="C89" s="96"/>
      <c r="D89" s="95" t="s">
        <v>26</v>
      </c>
      <c r="E89" s="101" t="s">
        <v>65</v>
      </c>
      <c r="F89" s="32">
        <v>473590</v>
      </c>
      <c r="G89" s="7">
        <v>22.51</v>
      </c>
      <c r="H89" s="53" t="s">
        <v>13</v>
      </c>
      <c r="I89" s="53" t="s">
        <v>13</v>
      </c>
      <c r="J89" s="53" t="s">
        <v>13</v>
      </c>
      <c r="K89" s="53" t="s">
        <v>13</v>
      </c>
      <c r="L89" s="32">
        <v>1630060</v>
      </c>
      <c r="M89" s="7">
        <v>77.49</v>
      </c>
      <c r="N89" s="53" t="s">
        <v>13</v>
      </c>
      <c r="O89" s="53" t="s">
        <v>13</v>
      </c>
      <c r="P89" s="53" t="s">
        <v>13</v>
      </c>
      <c r="Q89" s="53" t="s">
        <v>13</v>
      </c>
      <c r="R89" s="53" t="s">
        <v>13</v>
      </c>
      <c r="S89" s="53" t="s">
        <v>13</v>
      </c>
      <c r="T89" s="53" t="s">
        <v>13</v>
      </c>
      <c r="U89" s="53" t="s">
        <v>13</v>
      </c>
      <c r="V89" s="53" t="s">
        <v>13</v>
      </c>
      <c r="W89" s="53" t="s">
        <v>13</v>
      </c>
      <c r="X89" s="53" t="s">
        <v>13</v>
      </c>
      <c r="Y89" s="53" t="s">
        <v>13</v>
      </c>
      <c r="Z89" s="53" t="s">
        <v>13</v>
      </c>
      <c r="AA89" s="53" t="s">
        <v>13</v>
      </c>
      <c r="AB89" s="57">
        <v>2103650</v>
      </c>
      <c r="AC89" s="59">
        <v>100</v>
      </c>
      <c r="AE89" s="2">
        <f>G89+M89</f>
        <v>100</v>
      </c>
      <c r="AF89" s="30"/>
      <c r="AG89" s="31"/>
    </row>
    <row r="90" spans="1:33" s="29" customFormat="1" ht="36" customHeight="1">
      <c r="A90" s="95"/>
      <c r="B90" s="95"/>
      <c r="C90" s="96"/>
      <c r="D90" s="95" t="s">
        <v>27</v>
      </c>
      <c r="E90" s="101" t="s">
        <v>66</v>
      </c>
      <c r="F90" s="32">
        <v>23420</v>
      </c>
      <c r="G90" s="7">
        <v>9.26</v>
      </c>
      <c r="H90" s="53" t="s">
        <v>13</v>
      </c>
      <c r="I90" s="53" t="s">
        <v>13</v>
      </c>
      <c r="J90" s="53" t="s">
        <v>13</v>
      </c>
      <c r="K90" s="53" t="s">
        <v>13</v>
      </c>
      <c r="L90" s="32">
        <v>229580</v>
      </c>
      <c r="M90" s="7">
        <v>90.74</v>
      </c>
      <c r="N90" s="53" t="s">
        <v>13</v>
      </c>
      <c r="O90" s="53" t="s">
        <v>13</v>
      </c>
      <c r="P90" s="53" t="s">
        <v>13</v>
      </c>
      <c r="Q90" s="53" t="s">
        <v>13</v>
      </c>
      <c r="R90" s="53" t="s">
        <v>13</v>
      </c>
      <c r="S90" s="53" t="s">
        <v>13</v>
      </c>
      <c r="T90" s="53" t="s">
        <v>13</v>
      </c>
      <c r="U90" s="53" t="s">
        <v>13</v>
      </c>
      <c r="V90" s="53" t="s">
        <v>13</v>
      </c>
      <c r="W90" s="53" t="s">
        <v>13</v>
      </c>
      <c r="X90" s="53" t="s">
        <v>13</v>
      </c>
      <c r="Y90" s="53" t="s">
        <v>13</v>
      </c>
      <c r="Z90" s="53" t="s">
        <v>13</v>
      </c>
      <c r="AA90" s="53" t="s">
        <v>13</v>
      </c>
      <c r="AB90" s="57">
        <v>253000</v>
      </c>
      <c r="AC90" s="59">
        <v>100</v>
      </c>
      <c r="AE90" s="2">
        <f>M90</f>
        <v>90.74</v>
      </c>
      <c r="AF90" s="30"/>
      <c r="AG90" s="31"/>
    </row>
    <row r="91" spans="1:33" s="29" customFormat="1" ht="54.75" customHeight="1">
      <c r="A91" s="95"/>
      <c r="B91" s="95"/>
      <c r="C91" s="96"/>
      <c r="D91" s="95" t="s">
        <v>28</v>
      </c>
      <c r="E91" s="100" t="s">
        <v>67</v>
      </c>
      <c r="F91" s="32">
        <v>89637</v>
      </c>
      <c r="G91" s="7">
        <v>10.87</v>
      </c>
      <c r="H91" s="53" t="s">
        <v>13</v>
      </c>
      <c r="I91" s="53" t="s">
        <v>13</v>
      </c>
      <c r="J91" s="53" t="s">
        <v>13</v>
      </c>
      <c r="K91" s="53" t="s">
        <v>13</v>
      </c>
      <c r="L91" s="32">
        <v>735316</v>
      </c>
      <c r="M91" s="7">
        <v>89.13</v>
      </c>
      <c r="N91" s="53" t="s">
        <v>13</v>
      </c>
      <c r="O91" s="53" t="s">
        <v>13</v>
      </c>
      <c r="P91" s="53" t="s">
        <v>13</v>
      </c>
      <c r="Q91" s="53" t="s">
        <v>13</v>
      </c>
      <c r="R91" s="53" t="s">
        <v>13</v>
      </c>
      <c r="S91" s="53" t="s">
        <v>13</v>
      </c>
      <c r="T91" s="53" t="s">
        <v>13</v>
      </c>
      <c r="U91" s="53" t="s">
        <v>13</v>
      </c>
      <c r="V91" s="53" t="s">
        <v>13</v>
      </c>
      <c r="W91" s="53" t="s">
        <v>13</v>
      </c>
      <c r="X91" s="53" t="s">
        <v>13</v>
      </c>
      <c r="Y91" s="53" t="s">
        <v>13</v>
      </c>
      <c r="Z91" s="53" t="s">
        <v>13</v>
      </c>
      <c r="AA91" s="53" t="s">
        <v>13</v>
      </c>
      <c r="AB91" s="57">
        <v>824953</v>
      </c>
      <c r="AC91" s="59">
        <v>100</v>
      </c>
      <c r="AE91" s="2">
        <f>M91</f>
        <v>89.13</v>
      </c>
      <c r="AF91" s="30"/>
      <c r="AG91" s="31"/>
    </row>
    <row r="92" spans="1:33" s="29" customFormat="1" ht="36" customHeight="1">
      <c r="A92" s="95"/>
      <c r="B92" s="96"/>
      <c r="C92" s="95"/>
      <c r="D92" s="95" t="s">
        <v>29</v>
      </c>
      <c r="E92" s="102" t="s">
        <v>68</v>
      </c>
      <c r="F92" s="57"/>
      <c r="G92" s="55"/>
      <c r="H92" s="53" t="s">
        <v>13</v>
      </c>
      <c r="I92" s="53" t="s">
        <v>13</v>
      </c>
      <c r="J92" s="53" t="s">
        <v>13</v>
      </c>
      <c r="K92" s="53" t="s">
        <v>13</v>
      </c>
      <c r="L92" s="32">
        <v>845000</v>
      </c>
      <c r="M92" s="55">
        <v>100</v>
      </c>
      <c r="N92" s="53" t="s">
        <v>13</v>
      </c>
      <c r="O92" s="53" t="s">
        <v>13</v>
      </c>
      <c r="P92" s="53" t="s">
        <v>13</v>
      </c>
      <c r="Q92" s="53" t="s">
        <v>13</v>
      </c>
      <c r="R92" s="53" t="s">
        <v>13</v>
      </c>
      <c r="S92" s="53" t="s">
        <v>13</v>
      </c>
      <c r="T92" s="53" t="s">
        <v>13</v>
      </c>
      <c r="U92" s="53" t="s">
        <v>13</v>
      </c>
      <c r="V92" s="53" t="s">
        <v>13</v>
      </c>
      <c r="W92" s="53" t="s">
        <v>13</v>
      </c>
      <c r="X92" s="53" t="s">
        <v>13</v>
      </c>
      <c r="Y92" s="53" t="s">
        <v>13</v>
      </c>
      <c r="Z92" s="53" t="s">
        <v>13</v>
      </c>
      <c r="AA92" s="53" t="s">
        <v>13</v>
      </c>
      <c r="AB92" s="57">
        <v>845000</v>
      </c>
      <c r="AC92" s="59">
        <v>100</v>
      </c>
      <c r="AE92" s="2">
        <f>G92+M92</f>
        <v>100</v>
      </c>
      <c r="AF92" s="30"/>
      <c r="AG92" s="31"/>
    </row>
    <row r="93" spans="1:33" s="29" customFormat="1" ht="36" customHeight="1">
      <c r="A93" s="103"/>
      <c r="B93" s="104"/>
      <c r="C93" s="103"/>
      <c r="D93" s="103" t="s">
        <v>30</v>
      </c>
      <c r="E93" s="107" t="s">
        <v>69</v>
      </c>
      <c r="F93" s="71"/>
      <c r="G93" s="72"/>
      <c r="H93" s="69" t="s">
        <v>13</v>
      </c>
      <c r="I93" s="70" t="s">
        <v>13</v>
      </c>
      <c r="J93" s="69" t="s">
        <v>13</v>
      </c>
      <c r="K93" s="70" t="s">
        <v>13</v>
      </c>
      <c r="L93" s="71">
        <v>80000</v>
      </c>
      <c r="M93" s="80">
        <v>100</v>
      </c>
      <c r="N93" s="69" t="s">
        <v>13</v>
      </c>
      <c r="O93" s="79" t="s">
        <v>13</v>
      </c>
      <c r="P93" s="69" t="s">
        <v>13</v>
      </c>
      <c r="Q93" s="79" t="s">
        <v>13</v>
      </c>
      <c r="R93" s="79" t="s">
        <v>13</v>
      </c>
      <c r="S93" s="79" t="s">
        <v>13</v>
      </c>
      <c r="T93" s="79" t="s">
        <v>13</v>
      </c>
      <c r="U93" s="79" t="s">
        <v>13</v>
      </c>
      <c r="V93" s="79" t="s">
        <v>13</v>
      </c>
      <c r="W93" s="79" t="s">
        <v>13</v>
      </c>
      <c r="X93" s="79" t="s">
        <v>13</v>
      </c>
      <c r="Y93" s="79" t="s">
        <v>13</v>
      </c>
      <c r="Z93" s="79" t="s">
        <v>13</v>
      </c>
      <c r="AA93" s="79" t="s">
        <v>13</v>
      </c>
      <c r="AB93" s="81">
        <v>80000</v>
      </c>
      <c r="AC93" s="72">
        <v>100</v>
      </c>
      <c r="AE93" s="2">
        <f>G93+M93</f>
        <v>100</v>
      </c>
      <c r="AF93" s="30"/>
      <c r="AG93" s="31"/>
    </row>
    <row r="94" spans="1:33" s="29" customFormat="1" ht="32.25" customHeight="1">
      <c r="A94" s="95"/>
      <c r="B94" s="96"/>
      <c r="C94" s="95"/>
      <c r="D94" s="95" t="s">
        <v>31</v>
      </c>
      <c r="E94" s="102" t="s">
        <v>70</v>
      </c>
      <c r="F94" s="32">
        <v>20000</v>
      </c>
      <c r="G94" s="7">
        <v>5.02</v>
      </c>
      <c r="H94" s="4" t="s">
        <v>13</v>
      </c>
      <c r="I94" s="6" t="s">
        <v>13</v>
      </c>
      <c r="J94" s="4" t="s">
        <v>13</v>
      </c>
      <c r="K94" s="6" t="s">
        <v>13</v>
      </c>
      <c r="L94" s="32">
        <v>373987</v>
      </c>
      <c r="M94" s="7">
        <v>93.97</v>
      </c>
      <c r="N94" s="53" t="s">
        <v>13</v>
      </c>
      <c r="O94" s="53" t="s">
        <v>13</v>
      </c>
      <c r="P94" s="53" t="s">
        <v>13</v>
      </c>
      <c r="Q94" s="53" t="s">
        <v>13</v>
      </c>
      <c r="R94" s="53" t="s">
        <v>13</v>
      </c>
      <c r="S94" s="53" t="s">
        <v>13</v>
      </c>
      <c r="T94" s="53" t="s">
        <v>13</v>
      </c>
      <c r="U94" s="53" t="s">
        <v>13</v>
      </c>
      <c r="V94" s="53" t="s">
        <v>13</v>
      </c>
      <c r="W94" s="53" t="s">
        <v>13</v>
      </c>
      <c r="X94" s="32">
        <v>4013</v>
      </c>
      <c r="Y94" s="55">
        <v>1.01</v>
      </c>
      <c r="Z94" s="53" t="s">
        <v>13</v>
      </c>
      <c r="AA94" s="53" t="s">
        <v>13</v>
      </c>
      <c r="AB94" s="57">
        <v>398000</v>
      </c>
      <c r="AC94" s="59">
        <v>100</v>
      </c>
      <c r="AE94" s="2">
        <f>M94</f>
        <v>93.97</v>
      </c>
      <c r="AF94" s="30"/>
      <c r="AG94" s="31"/>
    </row>
    <row r="95" spans="1:33" s="29" customFormat="1" ht="32.25" customHeight="1">
      <c r="A95" s="95"/>
      <c r="B95" s="95"/>
      <c r="C95" s="97" t="s">
        <v>90</v>
      </c>
      <c r="D95" s="95"/>
      <c r="E95" s="101"/>
      <c r="F95" s="57"/>
      <c r="G95" s="55"/>
      <c r="H95" s="53"/>
      <c r="I95" s="53"/>
      <c r="J95" s="4"/>
      <c r="K95" s="6"/>
      <c r="L95" s="32">
        <v>1018800</v>
      </c>
      <c r="M95" s="55">
        <v>100</v>
      </c>
      <c r="N95" s="4"/>
      <c r="O95" s="6"/>
      <c r="P95" s="4"/>
      <c r="Q95" s="6"/>
      <c r="R95" s="53"/>
      <c r="S95" s="53"/>
      <c r="T95" s="53"/>
      <c r="U95" s="53"/>
      <c r="V95" s="5"/>
      <c r="W95" s="6"/>
      <c r="X95" s="6"/>
      <c r="Y95" s="6"/>
      <c r="Z95" s="53"/>
      <c r="AA95" s="53"/>
      <c r="AB95" s="57">
        <v>1018800</v>
      </c>
      <c r="AC95" s="59">
        <v>100</v>
      </c>
      <c r="AE95" s="2"/>
      <c r="AF95" s="30"/>
      <c r="AG95" s="31"/>
    </row>
    <row r="96" spans="1:33" s="29" customFormat="1" ht="54.75" customHeight="1">
      <c r="A96" s="95"/>
      <c r="B96" s="95"/>
      <c r="C96" s="95"/>
      <c r="D96" s="95" t="s">
        <v>15</v>
      </c>
      <c r="E96" s="101" t="s">
        <v>167</v>
      </c>
      <c r="F96" s="57"/>
      <c r="G96" s="55"/>
      <c r="H96" s="53"/>
      <c r="I96" s="53"/>
      <c r="J96" s="4"/>
      <c r="K96" s="6"/>
      <c r="L96" s="32">
        <v>55000</v>
      </c>
      <c r="M96" s="55">
        <v>100</v>
      </c>
      <c r="N96" s="4"/>
      <c r="O96" s="6"/>
      <c r="P96" s="4"/>
      <c r="Q96" s="6"/>
      <c r="R96" s="53"/>
      <c r="S96" s="53"/>
      <c r="T96" s="53"/>
      <c r="U96" s="53"/>
      <c r="V96" s="5"/>
      <c r="W96" s="6"/>
      <c r="X96" s="6"/>
      <c r="Y96" s="6"/>
      <c r="Z96" s="53"/>
      <c r="AA96" s="53"/>
      <c r="AB96" s="57">
        <v>55000</v>
      </c>
      <c r="AC96" s="59">
        <v>100</v>
      </c>
      <c r="AE96" s="2"/>
      <c r="AF96" s="30"/>
      <c r="AG96" s="31"/>
    </row>
    <row r="97" spans="1:33" s="29" customFormat="1" ht="32.25" customHeight="1">
      <c r="A97" s="95"/>
      <c r="B97" s="95"/>
      <c r="C97" s="95"/>
      <c r="D97" s="95" t="s">
        <v>17</v>
      </c>
      <c r="E97" s="101" t="s">
        <v>130</v>
      </c>
      <c r="F97" s="57"/>
      <c r="G97" s="55"/>
      <c r="H97" s="53"/>
      <c r="I97" s="53"/>
      <c r="J97" s="4"/>
      <c r="K97" s="6"/>
      <c r="L97" s="32">
        <v>929000</v>
      </c>
      <c r="M97" s="55">
        <v>100</v>
      </c>
      <c r="N97" s="4"/>
      <c r="O97" s="6"/>
      <c r="P97" s="4"/>
      <c r="Q97" s="6"/>
      <c r="R97" s="53"/>
      <c r="S97" s="53"/>
      <c r="T97" s="53"/>
      <c r="U97" s="53"/>
      <c r="V97" s="5"/>
      <c r="W97" s="6"/>
      <c r="X97" s="6"/>
      <c r="Y97" s="6"/>
      <c r="Z97" s="53"/>
      <c r="AA97" s="53"/>
      <c r="AB97" s="57">
        <v>929000</v>
      </c>
      <c r="AC97" s="59">
        <v>100</v>
      </c>
      <c r="AE97" s="2"/>
      <c r="AF97" s="30"/>
      <c r="AG97" s="31"/>
    </row>
    <row r="98" spans="1:33" s="29" customFormat="1" ht="32.25" customHeight="1">
      <c r="A98" s="95"/>
      <c r="B98" s="95"/>
      <c r="C98" s="95"/>
      <c r="D98" s="95" t="s">
        <v>23</v>
      </c>
      <c r="E98" s="101" t="s">
        <v>131</v>
      </c>
      <c r="F98" s="57"/>
      <c r="G98" s="55"/>
      <c r="H98" s="53"/>
      <c r="I98" s="53"/>
      <c r="J98" s="4"/>
      <c r="K98" s="6"/>
      <c r="L98" s="32">
        <v>20000</v>
      </c>
      <c r="M98" s="55">
        <v>100</v>
      </c>
      <c r="N98" s="4"/>
      <c r="O98" s="6"/>
      <c r="P98" s="4"/>
      <c r="Q98" s="6"/>
      <c r="R98" s="53"/>
      <c r="S98" s="53"/>
      <c r="T98" s="53"/>
      <c r="U98" s="53"/>
      <c r="V98" s="5"/>
      <c r="W98" s="6"/>
      <c r="X98" s="6"/>
      <c r="Y98" s="6"/>
      <c r="Z98" s="53"/>
      <c r="AA98" s="53"/>
      <c r="AB98" s="57">
        <v>20000</v>
      </c>
      <c r="AC98" s="59">
        <v>100</v>
      </c>
      <c r="AE98" s="2"/>
      <c r="AF98" s="30"/>
      <c r="AG98" s="31"/>
    </row>
    <row r="99" spans="1:33" s="29" customFormat="1" ht="54.75" customHeight="1">
      <c r="A99" s="95"/>
      <c r="B99" s="95"/>
      <c r="C99" s="95"/>
      <c r="D99" s="95" t="s">
        <v>24</v>
      </c>
      <c r="E99" s="101" t="s">
        <v>132</v>
      </c>
      <c r="F99" s="57"/>
      <c r="G99" s="55"/>
      <c r="H99" s="53"/>
      <c r="I99" s="53"/>
      <c r="J99" s="4"/>
      <c r="K99" s="6"/>
      <c r="L99" s="32">
        <v>14800</v>
      </c>
      <c r="M99" s="55">
        <v>100</v>
      </c>
      <c r="N99" s="4"/>
      <c r="O99" s="6"/>
      <c r="P99" s="4"/>
      <c r="Q99" s="6"/>
      <c r="R99" s="53"/>
      <c r="S99" s="53"/>
      <c r="T99" s="53"/>
      <c r="U99" s="53"/>
      <c r="V99" s="5"/>
      <c r="W99" s="6"/>
      <c r="X99" s="6"/>
      <c r="Y99" s="6"/>
      <c r="Z99" s="53"/>
      <c r="AA99" s="53"/>
      <c r="AB99" s="57">
        <v>14800</v>
      </c>
      <c r="AC99" s="59">
        <v>100</v>
      </c>
      <c r="AE99" s="2"/>
      <c r="AF99" s="30"/>
      <c r="AG99" s="31"/>
    </row>
    <row r="100" spans="1:33" s="29" customFormat="1" ht="25.5" customHeight="1">
      <c r="A100" s="95"/>
      <c r="B100" s="96"/>
      <c r="C100" s="97" t="s">
        <v>91</v>
      </c>
      <c r="D100" s="98"/>
      <c r="E100" s="99"/>
      <c r="F100" s="57">
        <v>596291</v>
      </c>
      <c r="G100" s="55">
        <v>13.16</v>
      </c>
      <c r="H100" s="57">
        <v>75513</v>
      </c>
      <c r="I100" s="55">
        <v>1.67</v>
      </c>
      <c r="J100" s="32">
        <v>251373</v>
      </c>
      <c r="K100" s="59">
        <v>5.55</v>
      </c>
      <c r="L100" s="32">
        <v>3448233</v>
      </c>
      <c r="M100" s="7">
        <v>76.11</v>
      </c>
      <c r="N100" s="32">
        <v>19670</v>
      </c>
      <c r="O100" s="59">
        <v>0.43</v>
      </c>
      <c r="P100" s="32">
        <v>55967</v>
      </c>
      <c r="Q100" s="59">
        <v>1.23</v>
      </c>
      <c r="R100" s="53" t="s">
        <v>13</v>
      </c>
      <c r="S100" s="53" t="s">
        <v>13</v>
      </c>
      <c r="T100" s="53" t="s">
        <v>13</v>
      </c>
      <c r="U100" s="53" t="s">
        <v>13</v>
      </c>
      <c r="V100" s="5" t="s">
        <v>13</v>
      </c>
      <c r="W100" s="6" t="s">
        <v>13</v>
      </c>
      <c r="X100" s="32">
        <v>83612</v>
      </c>
      <c r="Y100" s="59">
        <v>1.85</v>
      </c>
      <c r="Z100" s="53" t="s">
        <v>13</v>
      </c>
      <c r="AA100" s="53" t="s">
        <v>13</v>
      </c>
      <c r="AB100" s="57">
        <v>4530659</v>
      </c>
      <c r="AC100" s="59">
        <v>100</v>
      </c>
      <c r="AE100" s="2" t="e">
        <f>G100+I100+K100+M100+O100+Q100+#REF!</f>
        <v>#REF!</v>
      </c>
      <c r="AF100" s="30"/>
      <c r="AG100" s="31"/>
    </row>
    <row r="101" spans="1:33" s="29" customFormat="1" ht="25.5" customHeight="1">
      <c r="A101" s="95"/>
      <c r="B101" s="95"/>
      <c r="C101" s="96"/>
      <c r="D101" s="95" t="s">
        <v>15</v>
      </c>
      <c r="E101" s="100" t="s">
        <v>71</v>
      </c>
      <c r="F101" s="57">
        <v>174539</v>
      </c>
      <c r="G101" s="55">
        <v>8.94</v>
      </c>
      <c r="H101" s="57">
        <v>45945</v>
      </c>
      <c r="I101" s="55">
        <v>2.36</v>
      </c>
      <c r="J101" s="32">
        <v>183431</v>
      </c>
      <c r="K101" s="7">
        <v>9.4</v>
      </c>
      <c r="L101" s="32">
        <v>1547513</v>
      </c>
      <c r="M101" s="7">
        <v>79.3</v>
      </c>
      <c r="N101" s="4" t="s">
        <v>13</v>
      </c>
      <c r="O101" s="6" t="s">
        <v>13</v>
      </c>
      <c r="P101" s="32"/>
      <c r="Q101" s="59"/>
      <c r="R101" s="53" t="s">
        <v>13</v>
      </c>
      <c r="S101" s="53" t="s">
        <v>13</v>
      </c>
      <c r="T101" s="53" t="s">
        <v>13</v>
      </c>
      <c r="U101" s="53" t="s">
        <v>13</v>
      </c>
      <c r="V101" s="5" t="s">
        <v>13</v>
      </c>
      <c r="W101" s="6" t="s">
        <v>13</v>
      </c>
      <c r="X101" s="6" t="s">
        <v>13</v>
      </c>
      <c r="Y101" s="6" t="s">
        <v>13</v>
      </c>
      <c r="Z101" s="53" t="s">
        <v>13</v>
      </c>
      <c r="AA101" s="53" t="s">
        <v>13</v>
      </c>
      <c r="AB101" s="57">
        <v>1951428</v>
      </c>
      <c r="AC101" s="59">
        <v>100</v>
      </c>
      <c r="AE101" s="51">
        <f>G101+I101+K101+M101</f>
        <v>100</v>
      </c>
      <c r="AF101" s="30"/>
      <c r="AG101" s="31"/>
    </row>
    <row r="102" spans="1:33" s="29" customFormat="1" ht="25.5" customHeight="1">
      <c r="A102" s="95"/>
      <c r="B102" s="95"/>
      <c r="C102" s="96"/>
      <c r="D102" s="95" t="s">
        <v>17</v>
      </c>
      <c r="E102" s="100" t="s">
        <v>72</v>
      </c>
      <c r="F102" s="57">
        <v>421752</v>
      </c>
      <c r="G102" s="64">
        <v>16.35</v>
      </c>
      <c r="H102" s="57">
        <v>29568</v>
      </c>
      <c r="I102" s="55">
        <v>1.15</v>
      </c>
      <c r="J102" s="32">
        <v>67942</v>
      </c>
      <c r="K102" s="59">
        <v>2.64</v>
      </c>
      <c r="L102" s="32">
        <v>1900720</v>
      </c>
      <c r="M102" s="7">
        <v>73.69</v>
      </c>
      <c r="N102" s="32">
        <v>19670</v>
      </c>
      <c r="O102" s="7">
        <v>0.76</v>
      </c>
      <c r="P102" s="32">
        <v>55967</v>
      </c>
      <c r="Q102" s="59">
        <v>2.17</v>
      </c>
      <c r="R102" s="53" t="s">
        <v>13</v>
      </c>
      <c r="S102" s="53" t="s">
        <v>13</v>
      </c>
      <c r="T102" s="53" t="s">
        <v>13</v>
      </c>
      <c r="U102" s="53" t="s">
        <v>13</v>
      </c>
      <c r="V102" s="5" t="s">
        <v>13</v>
      </c>
      <c r="W102" s="6" t="s">
        <v>13</v>
      </c>
      <c r="X102" s="32">
        <v>83612</v>
      </c>
      <c r="Y102" s="59">
        <v>3.24</v>
      </c>
      <c r="Z102" s="53" t="s">
        <v>13</v>
      </c>
      <c r="AA102" s="53" t="s">
        <v>13</v>
      </c>
      <c r="AB102" s="32">
        <v>2579231</v>
      </c>
      <c r="AC102" s="59">
        <v>100</v>
      </c>
      <c r="AE102" s="2" t="e">
        <f>G102+I102+K102+M102+O102+Q102+#REF!</f>
        <v>#REF!</v>
      </c>
      <c r="AF102" s="30"/>
      <c r="AG102" s="31"/>
    </row>
    <row r="103" spans="1:33" s="29" customFormat="1" ht="27" customHeight="1">
      <c r="A103" s="143" t="s">
        <v>40</v>
      </c>
      <c r="B103" s="144"/>
      <c r="C103" s="144"/>
      <c r="D103" s="144"/>
      <c r="E103" s="144"/>
      <c r="F103" s="84">
        <v>50000</v>
      </c>
      <c r="G103" s="85">
        <v>1.04</v>
      </c>
      <c r="H103" s="83"/>
      <c r="I103" s="83"/>
      <c r="J103" s="84">
        <v>815616</v>
      </c>
      <c r="K103" s="85">
        <v>16.91</v>
      </c>
      <c r="L103" s="84">
        <v>2240875</v>
      </c>
      <c r="M103" s="85">
        <v>46.47</v>
      </c>
      <c r="N103" s="84">
        <v>71064</v>
      </c>
      <c r="O103" s="85">
        <v>1.47</v>
      </c>
      <c r="P103" s="84">
        <v>100391</v>
      </c>
      <c r="Q103" s="85">
        <v>2.08</v>
      </c>
      <c r="R103" s="86" t="s">
        <v>13</v>
      </c>
      <c r="S103" s="86" t="s">
        <v>13</v>
      </c>
      <c r="T103" s="86" t="s">
        <v>13</v>
      </c>
      <c r="U103" s="86" t="s">
        <v>13</v>
      </c>
      <c r="V103" s="84">
        <v>73187</v>
      </c>
      <c r="W103" s="85">
        <v>1.52</v>
      </c>
      <c r="X103" s="84">
        <v>1469611</v>
      </c>
      <c r="Y103" s="85">
        <v>30.47</v>
      </c>
      <c r="Z103" s="84">
        <v>2000</v>
      </c>
      <c r="AA103" s="85">
        <v>0.04</v>
      </c>
      <c r="AB103" s="84">
        <v>4822744</v>
      </c>
      <c r="AC103" s="85">
        <v>100</v>
      </c>
      <c r="AE103" s="2" t="e">
        <f>G103+I103+K103+M103+O103+Q103+#REF!+W103</f>
        <v>#REF!</v>
      </c>
      <c r="AF103" s="30"/>
      <c r="AG103" s="31"/>
    </row>
    <row r="104" spans="1:33" s="29" customFormat="1" ht="27" customHeight="1">
      <c r="A104" s="137" t="s">
        <v>73</v>
      </c>
      <c r="B104" s="138"/>
      <c r="C104" s="138"/>
      <c r="D104" s="138"/>
      <c r="E104" s="138"/>
      <c r="F104" s="33">
        <v>50000</v>
      </c>
      <c r="G104" s="58">
        <v>26.14</v>
      </c>
      <c r="H104" s="52" t="s">
        <v>13</v>
      </c>
      <c r="I104" s="52" t="s">
        <v>13</v>
      </c>
      <c r="J104" s="33">
        <v>114198</v>
      </c>
      <c r="K104" s="65">
        <v>59.7</v>
      </c>
      <c r="L104" s="33">
        <v>10490</v>
      </c>
      <c r="M104" s="58">
        <v>5.48</v>
      </c>
      <c r="N104" s="33">
        <v>1905</v>
      </c>
      <c r="O104" s="65">
        <v>1</v>
      </c>
      <c r="P104" s="33">
        <v>3693</v>
      </c>
      <c r="Q104" s="58">
        <v>1.93</v>
      </c>
      <c r="R104" s="52" t="s">
        <v>13</v>
      </c>
      <c r="S104" s="52" t="s">
        <v>13</v>
      </c>
      <c r="T104" s="52" t="s">
        <v>13</v>
      </c>
      <c r="U104" s="52" t="s">
        <v>13</v>
      </c>
      <c r="V104" s="33">
        <v>1590</v>
      </c>
      <c r="W104" s="58">
        <v>0.83</v>
      </c>
      <c r="X104" s="33">
        <v>9422</v>
      </c>
      <c r="Y104" s="58">
        <v>4.92</v>
      </c>
      <c r="Z104" s="52" t="s">
        <v>13</v>
      </c>
      <c r="AA104" s="52" t="s">
        <v>13</v>
      </c>
      <c r="AB104" s="33">
        <v>191298</v>
      </c>
      <c r="AC104" s="58">
        <v>100</v>
      </c>
      <c r="AE104" s="2" t="e">
        <f>G104+I104+K104+M104+O104+Q104+S104+#REF!+U104+W104+AA104</f>
        <v>#VALUE!</v>
      </c>
      <c r="AF104" s="30"/>
      <c r="AG104" s="31"/>
    </row>
    <row r="105" spans="1:33" s="29" customFormat="1" ht="25.5" customHeight="1">
      <c r="A105" s="95"/>
      <c r="B105" s="96"/>
      <c r="C105" s="97" t="s">
        <v>14</v>
      </c>
      <c r="D105" s="98"/>
      <c r="E105" s="99"/>
      <c r="F105" s="32">
        <v>50000</v>
      </c>
      <c r="G105" s="7">
        <v>26.14</v>
      </c>
      <c r="H105" s="53" t="s">
        <v>13</v>
      </c>
      <c r="I105" s="53" t="s">
        <v>13</v>
      </c>
      <c r="J105" s="32">
        <v>114198</v>
      </c>
      <c r="K105" s="64">
        <v>59.7</v>
      </c>
      <c r="L105" s="32">
        <v>10490</v>
      </c>
      <c r="M105" s="59">
        <v>5.48</v>
      </c>
      <c r="N105" s="32">
        <v>1905</v>
      </c>
      <c r="O105" s="64">
        <v>1</v>
      </c>
      <c r="P105" s="32">
        <v>3693</v>
      </c>
      <c r="Q105" s="59">
        <v>1.93</v>
      </c>
      <c r="R105" s="53" t="s">
        <v>13</v>
      </c>
      <c r="S105" s="53" t="s">
        <v>13</v>
      </c>
      <c r="T105" s="53" t="s">
        <v>13</v>
      </c>
      <c r="U105" s="53" t="s">
        <v>13</v>
      </c>
      <c r="V105" s="32">
        <v>1590</v>
      </c>
      <c r="W105" s="59">
        <v>0.83</v>
      </c>
      <c r="X105" s="32">
        <v>9422</v>
      </c>
      <c r="Y105" s="59">
        <v>4.92</v>
      </c>
      <c r="Z105" s="53" t="s">
        <v>13</v>
      </c>
      <c r="AA105" s="53" t="s">
        <v>13</v>
      </c>
      <c r="AB105" s="57">
        <v>191298</v>
      </c>
      <c r="AC105" s="59">
        <v>100</v>
      </c>
      <c r="AE105" s="2" t="e">
        <f>G105+I105+K105+M105+O105+Q105+S105+#REF!+U105+W105+AA105</f>
        <v>#VALUE!</v>
      </c>
      <c r="AF105" s="30"/>
      <c r="AG105" s="31"/>
    </row>
    <row r="106" spans="1:33" s="29" customFormat="1" ht="27" customHeight="1">
      <c r="A106" s="137" t="s">
        <v>74</v>
      </c>
      <c r="B106" s="138"/>
      <c r="C106" s="138"/>
      <c r="D106" s="138"/>
      <c r="E106" s="138"/>
      <c r="F106" s="33" t="s">
        <v>13</v>
      </c>
      <c r="G106" s="52" t="s">
        <v>13</v>
      </c>
      <c r="H106" s="52" t="s">
        <v>13</v>
      </c>
      <c r="I106" s="52" t="s">
        <v>13</v>
      </c>
      <c r="J106" s="56">
        <v>225435</v>
      </c>
      <c r="K106" s="54">
        <v>14.98</v>
      </c>
      <c r="L106" s="33">
        <v>539805</v>
      </c>
      <c r="M106" s="66">
        <v>35.87</v>
      </c>
      <c r="N106" s="56">
        <v>36930</v>
      </c>
      <c r="O106" s="54">
        <v>2.45</v>
      </c>
      <c r="P106" s="33">
        <v>19796</v>
      </c>
      <c r="Q106" s="54">
        <v>1.32</v>
      </c>
      <c r="R106" s="52" t="s">
        <v>13</v>
      </c>
      <c r="S106" s="52" t="s">
        <v>13</v>
      </c>
      <c r="T106" s="52" t="s">
        <v>13</v>
      </c>
      <c r="U106" s="52" t="s">
        <v>13</v>
      </c>
      <c r="V106" s="56">
        <v>35397</v>
      </c>
      <c r="W106" s="54">
        <v>2.35</v>
      </c>
      <c r="X106" s="56">
        <v>647462</v>
      </c>
      <c r="Y106" s="54">
        <v>43.03</v>
      </c>
      <c r="Z106" s="52" t="s">
        <v>13</v>
      </c>
      <c r="AA106" s="52" t="s">
        <v>13</v>
      </c>
      <c r="AB106" s="56">
        <v>1504825</v>
      </c>
      <c r="AC106" s="58">
        <v>100</v>
      </c>
      <c r="AE106" s="2" t="e">
        <f>K106+M106+O106+Q106+#REF!+W106</f>
        <v>#REF!</v>
      </c>
      <c r="AF106" s="30"/>
      <c r="AG106" s="31"/>
    </row>
    <row r="107" spans="1:33" s="29" customFormat="1" ht="27" customHeight="1">
      <c r="A107" s="95"/>
      <c r="B107" s="96"/>
      <c r="C107" s="97" t="s">
        <v>14</v>
      </c>
      <c r="D107" s="98"/>
      <c r="E107" s="99"/>
      <c r="F107" s="53" t="s">
        <v>13</v>
      </c>
      <c r="G107" s="53" t="s">
        <v>13</v>
      </c>
      <c r="H107" s="53" t="s">
        <v>13</v>
      </c>
      <c r="I107" s="53" t="s">
        <v>13</v>
      </c>
      <c r="J107" s="57">
        <v>225435</v>
      </c>
      <c r="K107" s="55">
        <v>14.98</v>
      </c>
      <c r="L107" s="32">
        <v>539805</v>
      </c>
      <c r="M107" s="6">
        <v>35.87</v>
      </c>
      <c r="N107" s="57">
        <v>36930</v>
      </c>
      <c r="O107" s="55">
        <v>2.45</v>
      </c>
      <c r="P107" s="32">
        <v>19796</v>
      </c>
      <c r="Q107" s="55">
        <v>1.32</v>
      </c>
      <c r="R107" s="53" t="s">
        <v>13</v>
      </c>
      <c r="S107" s="53" t="s">
        <v>13</v>
      </c>
      <c r="T107" s="53" t="s">
        <v>13</v>
      </c>
      <c r="U107" s="53" t="s">
        <v>13</v>
      </c>
      <c r="V107" s="57">
        <v>35397</v>
      </c>
      <c r="W107" s="55">
        <v>2.35</v>
      </c>
      <c r="X107" s="57">
        <v>647462</v>
      </c>
      <c r="Y107" s="7">
        <v>43.03</v>
      </c>
      <c r="Z107" s="53" t="s">
        <v>13</v>
      </c>
      <c r="AA107" s="53" t="s">
        <v>13</v>
      </c>
      <c r="AB107" s="57">
        <v>1504825</v>
      </c>
      <c r="AC107" s="59">
        <v>100</v>
      </c>
      <c r="AE107" s="2" t="e">
        <f>K107+M107+O107+Q107+#REF!+W107</f>
        <v>#REF!</v>
      </c>
      <c r="AF107" s="30"/>
      <c r="AG107" s="31"/>
    </row>
    <row r="108" spans="1:33" s="29" customFormat="1" ht="25.5" customHeight="1">
      <c r="A108" s="95"/>
      <c r="B108" s="95"/>
      <c r="C108" s="96"/>
      <c r="D108" s="95" t="s">
        <v>15</v>
      </c>
      <c r="E108" s="100" t="s">
        <v>71</v>
      </c>
      <c r="F108" s="53" t="s">
        <v>13</v>
      </c>
      <c r="G108" s="6" t="s">
        <v>13</v>
      </c>
      <c r="H108" s="53" t="s">
        <v>13</v>
      </c>
      <c r="I108" s="6" t="s">
        <v>13</v>
      </c>
      <c r="J108" s="32">
        <v>50200</v>
      </c>
      <c r="K108" s="59">
        <v>100</v>
      </c>
      <c r="L108" s="4" t="s">
        <v>13</v>
      </c>
      <c r="M108" s="6" t="s">
        <v>13</v>
      </c>
      <c r="N108" s="4" t="s">
        <v>13</v>
      </c>
      <c r="O108" s="6" t="s">
        <v>13</v>
      </c>
      <c r="P108" s="4" t="s">
        <v>13</v>
      </c>
      <c r="Q108" s="6" t="s">
        <v>13</v>
      </c>
      <c r="R108" s="53" t="s">
        <v>13</v>
      </c>
      <c r="S108" s="53" t="s">
        <v>13</v>
      </c>
      <c r="T108" s="53" t="s">
        <v>13</v>
      </c>
      <c r="U108" s="53" t="s">
        <v>13</v>
      </c>
      <c r="V108" s="53" t="s">
        <v>13</v>
      </c>
      <c r="W108" s="53" t="s">
        <v>13</v>
      </c>
      <c r="X108" s="53" t="s">
        <v>13</v>
      </c>
      <c r="Y108" s="53" t="s">
        <v>13</v>
      </c>
      <c r="Z108" s="53" t="s">
        <v>13</v>
      </c>
      <c r="AA108" s="53" t="s">
        <v>13</v>
      </c>
      <c r="AB108" s="57">
        <v>50200</v>
      </c>
      <c r="AC108" s="59">
        <v>100</v>
      </c>
      <c r="AE108" s="2">
        <f>+K108</f>
        <v>100</v>
      </c>
      <c r="AF108" s="30"/>
      <c r="AG108" s="31"/>
    </row>
    <row r="109" spans="1:33" s="29" customFormat="1" ht="25.5" customHeight="1">
      <c r="A109" s="95"/>
      <c r="B109" s="95"/>
      <c r="C109" s="96"/>
      <c r="D109" s="95" t="s">
        <v>17</v>
      </c>
      <c r="E109" s="100" t="s">
        <v>72</v>
      </c>
      <c r="F109" s="4" t="s">
        <v>13</v>
      </c>
      <c r="G109" s="6" t="s">
        <v>13</v>
      </c>
      <c r="H109" s="53" t="s">
        <v>13</v>
      </c>
      <c r="I109" s="53" t="s">
        <v>13</v>
      </c>
      <c r="J109" s="32">
        <v>175235</v>
      </c>
      <c r="K109" s="59">
        <v>12.05</v>
      </c>
      <c r="L109" s="32">
        <v>539805</v>
      </c>
      <c r="M109" s="59">
        <v>37.11</v>
      </c>
      <c r="N109" s="32">
        <v>36930</v>
      </c>
      <c r="O109" s="55">
        <v>2.54</v>
      </c>
      <c r="P109" s="57">
        <v>19796</v>
      </c>
      <c r="Q109" s="55">
        <v>1.36</v>
      </c>
      <c r="R109" s="53" t="s">
        <v>13</v>
      </c>
      <c r="S109" s="53" t="s">
        <v>13</v>
      </c>
      <c r="T109" s="53" t="s">
        <v>13</v>
      </c>
      <c r="U109" s="53" t="s">
        <v>13</v>
      </c>
      <c r="V109" s="57">
        <v>35397</v>
      </c>
      <c r="W109" s="55">
        <v>2.43</v>
      </c>
      <c r="X109" s="57">
        <v>647462</v>
      </c>
      <c r="Y109" s="55">
        <v>44.51</v>
      </c>
      <c r="Z109" s="53" t="s">
        <v>13</v>
      </c>
      <c r="AA109" s="53" t="s">
        <v>13</v>
      </c>
      <c r="AB109" s="57">
        <v>1454625</v>
      </c>
      <c r="AC109" s="59">
        <v>100</v>
      </c>
      <c r="AE109" s="2" t="e">
        <f>+K109+M109+O109+Q109+#REF!+W109</f>
        <v>#REF!</v>
      </c>
      <c r="AF109" s="30"/>
      <c r="AG109" s="31"/>
    </row>
    <row r="110" spans="1:33" s="29" customFormat="1" ht="25.5" customHeight="1">
      <c r="A110" s="137" t="s">
        <v>75</v>
      </c>
      <c r="B110" s="138"/>
      <c r="C110" s="138"/>
      <c r="D110" s="138"/>
      <c r="E110" s="138"/>
      <c r="F110" s="33"/>
      <c r="G110" s="43"/>
      <c r="H110" s="43"/>
      <c r="I110" s="43"/>
      <c r="J110" s="33">
        <v>45558</v>
      </c>
      <c r="K110" s="67">
        <v>4.45</v>
      </c>
      <c r="L110" s="56">
        <v>369315</v>
      </c>
      <c r="M110" s="54">
        <v>36.08</v>
      </c>
      <c r="N110" s="56">
        <v>17570</v>
      </c>
      <c r="O110" s="65">
        <v>1.72</v>
      </c>
      <c r="P110" s="56">
        <v>71775</v>
      </c>
      <c r="Q110" s="54">
        <v>7.01</v>
      </c>
      <c r="R110" s="52" t="s">
        <v>13</v>
      </c>
      <c r="S110" s="52" t="s">
        <v>13</v>
      </c>
      <c r="T110" s="52" t="s">
        <v>13</v>
      </c>
      <c r="U110" s="52" t="s">
        <v>13</v>
      </c>
      <c r="V110" s="56">
        <v>36200</v>
      </c>
      <c r="W110" s="54">
        <v>3.54</v>
      </c>
      <c r="X110" s="56">
        <v>481060</v>
      </c>
      <c r="Y110" s="65">
        <v>47</v>
      </c>
      <c r="Z110" s="56">
        <v>2000</v>
      </c>
      <c r="AA110" s="65">
        <v>0.2</v>
      </c>
      <c r="AB110" s="56">
        <v>1023478</v>
      </c>
      <c r="AC110" s="58">
        <v>100</v>
      </c>
      <c r="AE110" s="2" t="e">
        <f>G110+I110+K110+M110+O110+Q110+S110+#REF!+U110+W110+AA110</f>
        <v>#VALUE!</v>
      </c>
      <c r="AF110" s="30"/>
      <c r="AG110" s="31"/>
    </row>
    <row r="111" spans="1:33" s="29" customFormat="1" ht="25.5" customHeight="1">
      <c r="A111" s="95"/>
      <c r="B111" s="96"/>
      <c r="C111" s="97" t="s">
        <v>14</v>
      </c>
      <c r="D111" s="98"/>
      <c r="E111" s="99"/>
      <c r="F111" s="43"/>
      <c r="G111" s="43"/>
      <c r="H111" s="43"/>
      <c r="I111" s="43"/>
      <c r="J111" s="32">
        <v>45558</v>
      </c>
      <c r="K111" s="7">
        <v>4.45</v>
      </c>
      <c r="L111" s="57">
        <v>369315</v>
      </c>
      <c r="M111" s="7">
        <v>36.08</v>
      </c>
      <c r="N111" s="57">
        <v>17570</v>
      </c>
      <c r="O111" s="64">
        <v>1.72</v>
      </c>
      <c r="P111" s="57">
        <v>71775</v>
      </c>
      <c r="Q111" s="55">
        <v>7.01</v>
      </c>
      <c r="R111" s="53" t="s">
        <v>13</v>
      </c>
      <c r="S111" s="53" t="s">
        <v>13</v>
      </c>
      <c r="T111" s="53" t="s">
        <v>13</v>
      </c>
      <c r="U111" s="53" t="s">
        <v>13</v>
      </c>
      <c r="V111" s="57">
        <v>36200</v>
      </c>
      <c r="W111" s="55">
        <v>3.54</v>
      </c>
      <c r="X111" s="57">
        <v>481060</v>
      </c>
      <c r="Y111" s="64">
        <v>47</v>
      </c>
      <c r="Z111" s="57">
        <v>2000</v>
      </c>
      <c r="AA111" s="64">
        <v>0.2</v>
      </c>
      <c r="AB111" s="57">
        <v>1023478</v>
      </c>
      <c r="AC111" s="59">
        <v>100</v>
      </c>
      <c r="AE111" s="2" t="e">
        <f>G111+I111+K111+M111+O111+Q111+S111+#REF!+U111+W111+AA111</f>
        <v>#VALUE!</v>
      </c>
      <c r="AF111" s="30"/>
      <c r="AG111" s="31"/>
    </row>
    <row r="112" spans="1:33" s="29" customFormat="1" ht="25.5" customHeight="1">
      <c r="A112" s="137" t="s">
        <v>76</v>
      </c>
      <c r="B112" s="138"/>
      <c r="C112" s="138"/>
      <c r="D112" s="138"/>
      <c r="E112" s="138"/>
      <c r="F112" s="33" t="s">
        <v>13</v>
      </c>
      <c r="G112" s="43" t="s">
        <v>13</v>
      </c>
      <c r="H112" s="43" t="s">
        <v>13</v>
      </c>
      <c r="I112" s="43" t="s">
        <v>13</v>
      </c>
      <c r="J112" s="43" t="s">
        <v>13</v>
      </c>
      <c r="K112" s="43" t="s">
        <v>13</v>
      </c>
      <c r="L112" s="33">
        <v>21783</v>
      </c>
      <c r="M112" s="65">
        <v>99.6</v>
      </c>
      <c r="N112" s="43" t="s">
        <v>13</v>
      </c>
      <c r="O112" s="43" t="s">
        <v>13</v>
      </c>
      <c r="P112" s="33">
        <v>88</v>
      </c>
      <c r="Q112" s="65">
        <v>0.4</v>
      </c>
      <c r="R112" s="43" t="s">
        <v>13</v>
      </c>
      <c r="S112" s="43" t="s">
        <v>13</v>
      </c>
      <c r="T112" s="43" t="s">
        <v>13</v>
      </c>
      <c r="U112" s="43" t="s">
        <v>13</v>
      </c>
      <c r="V112" s="43" t="s">
        <v>13</v>
      </c>
      <c r="W112" s="43" t="s">
        <v>13</v>
      </c>
      <c r="X112" s="43" t="s">
        <v>13</v>
      </c>
      <c r="Y112" s="43" t="s">
        <v>13</v>
      </c>
      <c r="Z112" s="43" t="s">
        <v>13</v>
      </c>
      <c r="AA112" s="43" t="s">
        <v>13</v>
      </c>
      <c r="AB112" s="61">
        <v>21871</v>
      </c>
      <c r="AC112" s="58">
        <v>100</v>
      </c>
      <c r="AE112" s="2" t="e">
        <f>G112+I112+K112+M112+O112+Q112+S112+#REF!+U112+W112+AA112</f>
        <v>#VALUE!</v>
      </c>
      <c r="AF112" s="30"/>
      <c r="AG112" s="31"/>
    </row>
    <row r="113" spans="1:33" s="29" customFormat="1" ht="25.5" customHeight="1">
      <c r="A113" s="95"/>
      <c r="B113" s="96"/>
      <c r="C113" s="97" t="s">
        <v>14</v>
      </c>
      <c r="D113" s="98"/>
      <c r="E113" s="99"/>
      <c r="F113" s="43" t="s">
        <v>13</v>
      </c>
      <c r="G113" s="43" t="s">
        <v>13</v>
      </c>
      <c r="H113" s="43" t="s">
        <v>13</v>
      </c>
      <c r="I113" s="43" t="s">
        <v>13</v>
      </c>
      <c r="J113" s="43" t="s">
        <v>13</v>
      </c>
      <c r="K113" s="43" t="s">
        <v>13</v>
      </c>
      <c r="L113" s="47">
        <v>21783</v>
      </c>
      <c r="M113" s="64">
        <v>99.6</v>
      </c>
      <c r="N113" s="43" t="s">
        <v>13</v>
      </c>
      <c r="O113" s="43" t="s">
        <v>13</v>
      </c>
      <c r="P113" s="47">
        <v>88</v>
      </c>
      <c r="Q113" s="64">
        <v>0.4</v>
      </c>
      <c r="R113" s="43" t="s">
        <v>13</v>
      </c>
      <c r="S113" s="43" t="s">
        <v>13</v>
      </c>
      <c r="T113" s="43" t="s">
        <v>13</v>
      </c>
      <c r="U113" s="43" t="s">
        <v>13</v>
      </c>
      <c r="V113" s="43" t="s">
        <v>13</v>
      </c>
      <c r="W113" s="43" t="s">
        <v>13</v>
      </c>
      <c r="X113" s="43" t="s">
        <v>13</v>
      </c>
      <c r="Y113" s="43" t="s">
        <v>13</v>
      </c>
      <c r="Z113" s="43" t="s">
        <v>13</v>
      </c>
      <c r="AA113" s="43" t="s">
        <v>13</v>
      </c>
      <c r="AB113" s="62">
        <v>21871</v>
      </c>
      <c r="AC113" s="60">
        <v>100</v>
      </c>
      <c r="AE113" s="2" t="e">
        <f>G113+I113+K113+M113+O113+Q113+S113+#REF!+U113+W113+AA113</f>
        <v>#VALUE!</v>
      </c>
      <c r="AF113" s="30"/>
      <c r="AG113" s="31"/>
    </row>
    <row r="114" spans="1:33" s="29" customFormat="1" ht="25.5" customHeight="1">
      <c r="A114" s="137" t="s">
        <v>77</v>
      </c>
      <c r="B114" s="138"/>
      <c r="C114" s="138"/>
      <c r="D114" s="138"/>
      <c r="E114" s="138"/>
      <c r="F114" s="33" t="s">
        <v>13</v>
      </c>
      <c r="G114" s="66" t="s">
        <v>13</v>
      </c>
      <c r="H114" s="54"/>
      <c r="I114" s="58"/>
      <c r="J114" s="33">
        <v>430425</v>
      </c>
      <c r="K114" s="58">
        <v>20.68</v>
      </c>
      <c r="L114" s="33">
        <v>1299482</v>
      </c>
      <c r="M114" s="58">
        <v>62.44</v>
      </c>
      <c r="N114" s="33">
        <v>14659</v>
      </c>
      <c r="O114" s="65">
        <v>0.7</v>
      </c>
      <c r="P114" s="33">
        <v>5039</v>
      </c>
      <c r="Q114" s="58">
        <v>0.24</v>
      </c>
      <c r="R114" s="52" t="s">
        <v>13</v>
      </c>
      <c r="S114" s="52" t="s">
        <v>13</v>
      </c>
      <c r="T114" s="52" t="s">
        <v>13</v>
      </c>
      <c r="U114" s="52" t="s">
        <v>13</v>
      </c>
      <c r="V114" s="52" t="s">
        <v>13</v>
      </c>
      <c r="W114" s="52" t="s">
        <v>13</v>
      </c>
      <c r="X114" s="56">
        <v>331667</v>
      </c>
      <c r="Y114" s="54">
        <v>15.94</v>
      </c>
      <c r="Z114" s="52" t="s">
        <v>13</v>
      </c>
      <c r="AA114" s="52" t="s">
        <v>13</v>
      </c>
      <c r="AB114" s="56">
        <v>2081272</v>
      </c>
      <c r="AC114" s="58">
        <v>100</v>
      </c>
      <c r="AE114" s="2" t="e">
        <f>G114+I114+K114+M114+O114+Q114+S114+#REF!+U114+W114+AA114</f>
        <v>#VALUE!</v>
      </c>
      <c r="AF114" s="30"/>
      <c r="AG114" s="31"/>
    </row>
    <row r="115" spans="1:33" s="29" customFormat="1" ht="25.5" customHeight="1">
      <c r="A115" s="95"/>
      <c r="B115" s="96"/>
      <c r="C115" s="97" t="s">
        <v>78</v>
      </c>
      <c r="D115" s="98"/>
      <c r="E115" s="98"/>
      <c r="F115" s="53" t="s">
        <v>13</v>
      </c>
      <c r="G115" s="53" t="s">
        <v>13</v>
      </c>
      <c r="H115" s="53" t="s">
        <v>13</v>
      </c>
      <c r="I115" s="53" t="s">
        <v>13</v>
      </c>
      <c r="J115" s="32">
        <v>403390</v>
      </c>
      <c r="K115" s="7">
        <v>85.72</v>
      </c>
      <c r="L115" s="32">
        <v>67185</v>
      </c>
      <c r="M115" s="7">
        <v>14.28</v>
      </c>
      <c r="N115" s="53" t="s">
        <v>13</v>
      </c>
      <c r="O115" s="6" t="s">
        <v>13</v>
      </c>
      <c r="P115" s="53" t="s">
        <v>13</v>
      </c>
      <c r="Q115" s="6" t="s">
        <v>13</v>
      </c>
      <c r="R115" s="53" t="s">
        <v>13</v>
      </c>
      <c r="S115" s="53" t="s">
        <v>13</v>
      </c>
      <c r="T115" s="53" t="s">
        <v>13</v>
      </c>
      <c r="U115" s="53" t="s">
        <v>13</v>
      </c>
      <c r="V115" s="53" t="s">
        <v>13</v>
      </c>
      <c r="W115" s="53" t="s">
        <v>13</v>
      </c>
      <c r="X115" s="53" t="s">
        <v>13</v>
      </c>
      <c r="Y115" s="53" t="s">
        <v>13</v>
      </c>
      <c r="Z115" s="53" t="s">
        <v>13</v>
      </c>
      <c r="AA115" s="53" t="s">
        <v>13</v>
      </c>
      <c r="AB115" s="57">
        <v>470575</v>
      </c>
      <c r="AC115" s="59">
        <v>100</v>
      </c>
      <c r="AE115" s="2" t="e">
        <f>G115+I115+K115+M115+O115+Q115+S115+#REF!+U115+W115+AA115</f>
        <v>#VALUE!</v>
      </c>
      <c r="AF115" s="30"/>
      <c r="AG115" s="31"/>
    </row>
    <row r="116" spans="1:33" s="29" customFormat="1" ht="33" customHeight="1">
      <c r="A116" s="95"/>
      <c r="B116" s="95"/>
      <c r="C116" s="96"/>
      <c r="D116" s="95" t="s">
        <v>15</v>
      </c>
      <c r="E116" s="101" t="s">
        <v>79</v>
      </c>
      <c r="F116" s="53" t="s">
        <v>13</v>
      </c>
      <c r="G116" s="6" t="s">
        <v>13</v>
      </c>
      <c r="H116" s="53" t="s">
        <v>13</v>
      </c>
      <c r="I116" s="6" t="s">
        <v>13</v>
      </c>
      <c r="J116" s="32">
        <v>403290</v>
      </c>
      <c r="K116" s="59">
        <v>100</v>
      </c>
      <c r="L116" s="4" t="s">
        <v>13</v>
      </c>
      <c r="M116" s="6" t="s">
        <v>13</v>
      </c>
      <c r="N116" s="4" t="s">
        <v>13</v>
      </c>
      <c r="O116" s="6" t="s">
        <v>13</v>
      </c>
      <c r="P116" s="4" t="s">
        <v>13</v>
      </c>
      <c r="Q116" s="6" t="s">
        <v>13</v>
      </c>
      <c r="R116" s="53" t="s">
        <v>13</v>
      </c>
      <c r="S116" s="53" t="s">
        <v>13</v>
      </c>
      <c r="T116" s="53" t="s">
        <v>13</v>
      </c>
      <c r="U116" s="53" t="s">
        <v>13</v>
      </c>
      <c r="V116" s="53" t="s">
        <v>13</v>
      </c>
      <c r="W116" s="53" t="s">
        <v>13</v>
      </c>
      <c r="X116" s="53" t="s">
        <v>13</v>
      </c>
      <c r="Y116" s="53" t="s">
        <v>13</v>
      </c>
      <c r="Z116" s="53" t="s">
        <v>13</v>
      </c>
      <c r="AA116" s="53" t="s">
        <v>13</v>
      </c>
      <c r="AB116" s="57">
        <v>403290</v>
      </c>
      <c r="AC116" s="59">
        <v>100</v>
      </c>
      <c r="AE116" s="2" t="e">
        <f>G116+I116+K116+M116+O116+Q116+S116+#REF!+U116+W116+AA116</f>
        <v>#VALUE!</v>
      </c>
      <c r="AF116" s="30"/>
      <c r="AG116" s="31"/>
    </row>
    <row r="117" spans="1:33" s="29" customFormat="1" ht="57" customHeight="1">
      <c r="A117" s="103"/>
      <c r="B117" s="103"/>
      <c r="C117" s="104"/>
      <c r="D117" s="103" t="s">
        <v>17</v>
      </c>
      <c r="E117" s="105" t="s">
        <v>125</v>
      </c>
      <c r="F117" s="79"/>
      <c r="G117" s="70"/>
      <c r="H117" s="79"/>
      <c r="I117" s="70"/>
      <c r="J117" s="71">
        <v>100</v>
      </c>
      <c r="K117" s="72">
        <v>100</v>
      </c>
      <c r="L117" s="69"/>
      <c r="M117" s="70"/>
      <c r="N117" s="69"/>
      <c r="O117" s="70"/>
      <c r="P117" s="69"/>
      <c r="Q117" s="70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81">
        <v>100</v>
      </c>
      <c r="AC117" s="72">
        <v>100</v>
      </c>
      <c r="AE117" s="2"/>
      <c r="AF117" s="30"/>
      <c r="AG117" s="31"/>
    </row>
    <row r="118" spans="1:33" s="29" customFormat="1" ht="33" customHeight="1">
      <c r="A118" s="95"/>
      <c r="B118" s="95"/>
      <c r="C118" s="96"/>
      <c r="D118" s="95" t="s">
        <v>23</v>
      </c>
      <c r="E118" s="101" t="s">
        <v>80</v>
      </c>
      <c r="F118" s="4" t="s">
        <v>13</v>
      </c>
      <c r="G118" s="5" t="s">
        <v>13</v>
      </c>
      <c r="H118" s="4" t="s">
        <v>13</v>
      </c>
      <c r="I118" s="6" t="s">
        <v>13</v>
      </c>
      <c r="J118" s="4" t="s">
        <v>13</v>
      </c>
      <c r="K118" s="6" t="s">
        <v>13</v>
      </c>
      <c r="L118" s="32">
        <v>67185</v>
      </c>
      <c r="M118" s="59">
        <v>100</v>
      </c>
      <c r="N118" s="4" t="s">
        <v>13</v>
      </c>
      <c r="O118" s="7" t="s">
        <v>13</v>
      </c>
      <c r="P118" s="4" t="s">
        <v>13</v>
      </c>
      <c r="Q118" s="6" t="s">
        <v>13</v>
      </c>
      <c r="R118" s="4" t="s">
        <v>13</v>
      </c>
      <c r="S118" s="5" t="s">
        <v>13</v>
      </c>
      <c r="T118" s="5" t="s">
        <v>13</v>
      </c>
      <c r="U118" s="5" t="s">
        <v>13</v>
      </c>
      <c r="V118" s="5" t="s">
        <v>13</v>
      </c>
      <c r="W118" s="5" t="s">
        <v>13</v>
      </c>
      <c r="X118" s="5" t="s">
        <v>13</v>
      </c>
      <c r="Y118" s="5" t="s">
        <v>13</v>
      </c>
      <c r="Z118" s="5" t="s">
        <v>13</v>
      </c>
      <c r="AA118" s="5" t="s">
        <v>13</v>
      </c>
      <c r="AB118" s="32">
        <v>67185</v>
      </c>
      <c r="AC118" s="59">
        <v>100</v>
      </c>
      <c r="AE118" s="2" t="e">
        <f>G118+I118+K118+M118+O118+Q118+S118+#REF!+U118+W118+AA118</f>
        <v>#VALUE!</v>
      </c>
      <c r="AF118" s="30"/>
      <c r="AG118" s="31"/>
    </row>
    <row r="119" spans="1:33" s="29" customFormat="1" ht="25.5" customHeight="1">
      <c r="A119" s="95"/>
      <c r="B119" s="96"/>
      <c r="C119" s="97" t="s">
        <v>85</v>
      </c>
      <c r="D119" s="98"/>
      <c r="E119" s="99"/>
      <c r="F119" s="4" t="s">
        <v>13</v>
      </c>
      <c r="G119" s="6" t="s">
        <v>13</v>
      </c>
      <c r="H119" s="55"/>
      <c r="I119" s="55"/>
      <c r="J119" s="32">
        <v>27035</v>
      </c>
      <c r="K119" s="59">
        <v>1.68</v>
      </c>
      <c r="L119" s="32">
        <v>1232297</v>
      </c>
      <c r="M119" s="55">
        <v>76.51</v>
      </c>
      <c r="N119" s="32">
        <v>14659</v>
      </c>
      <c r="O119" s="55">
        <v>0.91</v>
      </c>
      <c r="P119" s="32">
        <v>5039</v>
      </c>
      <c r="Q119" s="55">
        <v>0.31</v>
      </c>
      <c r="R119" s="53" t="s">
        <v>13</v>
      </c>
      <c r="S119" s="53" t="s">
        <v>13</v>
      </c>
      <c r="T119" s="53" t="s">
        <v>13</v>
      </c>
      <c r="U119" s="53" t="s">
        <v>13</v>
      </c>
      <c r="V119" s="5" t="s">
        <v>13</v>
      </c>
      <c r="W119" s="6" t="s">
        <v>13</v>
      </c>
      <c r="X119" s="32">
        <v>331667</v>
      </c>
      <c r="Y119" s="7">
        <v>20.59</v>
      </c>
      <c r="Z119" s="53" t="s">
        <v>13</v>
      </c>
      <c r="AA119" s="53" t="s">
        <v>13</v>
      </c>
      <c r="AB119" s="57">
        <v>1610697</v>
      </c>
      <c r="AC119" s="59">
        <v>100</v>
      </c>
      <c r="AE119" s="2" t="e">
        <f>G119+I119+K119+M119+O119+Q119+S119+#REF!+U119+W119+AA119</f>
        <v>#VALUE!</v>
      </c>
      <c r="AF119" s="30"/>
      <c r="AG119" s="31"/>
    </row>
    <row r="120" spans="1:33" s="29" customFormat="1" ht="25.5" customHeight="1">
      <c r="A120" s="95"/>
      <c r="B120" s="95"/>
      <c r="C120" s="96"/>
      <c r="D120" s="95" t="s">
        <v>15</v>
      </c>
      <c r="E120" s="100" t="s">
        <v>71</v>
      </c>
      <c r="F120" s="4" t="s">
        <v>13</v>
      </c>
      <c r="G120" s="6" t="s">
        <v>13</v>
      </c>
      <c r="H120" s="53" t="s">
        <v>13</v>
      </c>
      <c r="I120" s="53" t="s">
        <v>13</v>
      </c>
      <c r="J120" s="32"/>
      <c r="K120" s="59"/>
      <c r="L120" s="32">
        <v>827268</v>
      </c>
      <c r="M120" s="55">
        <v>100</v>
      </c>
      <c r="N120" s="4" t="s">
        <v>13</v>
      </c>
      <c r="O120" s="53" t="s">
        <v>13</v>
      </c>
      <c r="P120" s="53" t="s">
        <v>13</v>
      </c>
      <c r="Q120" s="53" t="s">
        <v>13</v>
      </c>
      <c r="R120" s="53" t="s">
        <v>13</v>
      </c>
      <c r="S120" s="53" t="s">
        <v>13</v>
      </c>
      <c r="T120" s="53" t="s">
        <v>13</v>
      </c>
      <c r="U120" s="53" t="s">
        <v>13</v>
      </c>
      <c r="V120" s="53" t="s">
        <v>13</v>
      </c>
      <c r="W120" s="53" t="s">
        <v>13</v>
      </c>
      <c r="X120" s="53" t="s">
        <v>13</v>
      </c>
      <c r="Y120" s="53" t="s">
        <v>13</v>
      </c>
      <c r="Z120" s="53" t="s">
        <v>13</v>
      </c>
      <c r="AA120" s="53" t="s">
        <v>13</v>
      </c>
      <c r="AB120" s="57">
        <v>827268</v>
      </c>
      <c r="AC120" s="59">
        <v>100</v>
      </c>
      <c r="AE120" s="2" t="e">
        <f>G120+I120+K120+M120+O120+Q120+S120+#REF!+U120+W120+AA120</f>
        <v>#VALUE!</v>
      </c>
      <c r="AF120" s="30"/>
      <c r="AG120" s="31"/>
    </row>
    <row r="121" spans="1:33" s="29" customFormat="1" ht="25.5" customHeight="1">
      <c r="A121" s="95"/>
      <c r="B121" s="95"/>
      <c r="C121" s="96"/>
      <c r="D121" s="95" t="s">
        <v>17</v>
      </c>
      <c r="E121" s="100" t="s">
        <v>72</v>
      </c>
      <c r="F121" s="4" t="s">
        <v>13</v>
      </c>
      <c r="G121" s="6" t="s">
        <v>13</v>
      </c>
      <c r="H121" s="55"/>
      <c r="I121" s="55"/>
      <c r="J121" s="32">
        <v>27035</v>
      </c>
      <c r="K121" s="59">
        <v>3.45</v>
      </c>
      <c r="L121" s="32">
        <v>405029</v>
      </c>
      <c r="M121" s="64">
        <v>51.7</v>
      </c>
      <c r="N121" s="32">
        <v>14659</v>
      </c>
      <c r="O121" s="55">
        <v>1.87</v>
      </c>
      <c r="P121" s="57">
        <v>5039</v>
      </c>
      <c r="Q121" s="55">
        <v>0.64</v>
      </c>
      <c r="R121" s="53" t="s">
        <v>13</v>
      </c>
      <c r="S121" s="53" t="s">
        <v>13</v>
      </c>
      <c r="T121" s="53" t="s">
        <v>13</v>
      </c>
      <c r="U121" s="53" t="s">
        <v>13</v>
      </c>
      <c r="V121" s="53" t="s">
        <v>13</v>
      </c>
      <c r="W121" s="53" t="s">
        <v>13</v>
      </c>
      <c r="X121" s="57">
        <v>331667</v>
      </c>
      <c r="Y121" s="7">
        <v>42.34</v>
      </c>
      <c r="Z121" s="53" t="s">
        <v>13</v>
      </c>
      <c r="AA121" s="53" t="s">
        <v>13</v>
      </c>
      <c r="AB121" s="57">
        <v>783429</v>
      </c>
      <c r="AC121" s="59">
        <v>100</v>
      </c>
      <c r="AE121" s="2" t="e">
        <f>G121+I121+K121+M121+O121+Q121+S121+#REF!+U121+W121+AA121</f>
        <v>#VALUE!</v>
      </c>
      <c r="AF121" s="30"/>
      <c r="AG121" s="31"/>
    </row>
    <row r="122" spans="1:33" s="29" customFormat="1" ht="25.5" customHeight="1">
      <c r="A122" s="143" t="s">
        <v>46</v>
      </c>
      <c r="B122" s="144"/>
      <c r="C122" s="144"/>
      <c r="D122" s="144"/>
      <c r="E122" s="144"/>
      <c r="F122" s="33">
        <v>170031</v>
      </c>
      <c r="G122" s="58">
        <v>0.45</v>
      </c>
      <c r="H122" s="33">
        <v>2216088</v>
      </c>
      <c r="I122" s="54">
        <v>5.87</v>
      </c>
      <c r="J122" s="33">
        <v>8233380</v>
      </c>
      <c r="K122" s="65">
        <v>21.8</v>
      </c>
      <c r="L122" s="33">
        <v>4897568</v>
      </c>
      <c r="M122" s="65">
        <v>12.96</v>
      </c>
      <c r="N122" s="33">
        <v>20912397</v>
      </c>
      <c r="O122" s="65">
        <v>55.36</v>
      </c>
      <c r="P122" s="33">
        <v>917310</v>
      </c>
      <c r="Q122" s="65">
        <v>2.43</v>
      </c>
      <c r="R122" s="52" t="s">
        <v>13</v>
      </c>
      <c r="S122" s="52" t="s">
        <v>13</v>
      </c>
      <c r="T122" s="52" t="s">
        <v>13</v>
      </c>
      <c r="U122" s="52" t="s">
        <v>13</v>
      </c>
      <c r="V122" s="33">
        <v>74880</v>
      </c>
      <c r="W122" s="65">
        <v>0.2</v>
      </c>
      <c r="X122" s="33">
        <v>321129</v>
      </c>
      <c r="Y122" s="54">
        <v>0.85</v>
      </c>
      <c r="Z122" s="33">
        <v>30000</v>
      </c>
      <c r="AA122" s="65">
        <v>0.08</v>
      </c>
      <c r="AB122" s="33">
        <v>37772783</v>
      </c>
      <c r="AC122" s="58">
        <v>100</v>
      </c>
      <c r="AE122" s="2" t="e">
        <f>G122+I122+K122+M122+O122+Q122+#REF!+W122+AA122</f>
        <v>#REF!</v>
      </c>
      <c r="AF122" s="30"/>
      <c r="AG122" s="31"/>
    </row>
    <row r="123" spans="1:33" s="29" customFormat="1" ht="25.5" customHeight="1">
      <c r="A123" s="137" t="s">
        <v>41</v>
      </c>
      <c r="B123" s="138"/>
      <c r="C123" s="138"/>
      <c r="D123" s="138"/>
      <c r="E123" s="138"/>
      <c r="F123" s="33">
        <v>99468</v>
      </c>
      <c r="G123" s="65">
        <v>1.5</v>
      </c>
      <c r="H123" s="56">
        <v>2500</v>
      </c>
      <c r="I123" s="54">
        <v>0.04</v>
      </c>
      <c r="J123" s="33">
        <v>4371199</v>
      </c>
      <c r="K123" s="58">
        <v>65.65</v>
      </c>
      <c r="L123" s="56">
        <v>932211</v>
      </c>
      <c r="M123" s="65">
        <v>14</v>
      </c>
      <c r="N123" s="56">
        <v>565261</v>
      </c>
      <c r="O123" s="54">
        <v>8.49</v>
      </c>
      <c r="P123" s="56">
        <v>301855</v>
      </c>
      <c r="Q123" s="54">
        <v>4.53</v>
      </c>
      <c r="R123" s="52" t="s">
        <v>13</v>
      </c>
      <c r="S123" s="52" t="s">
        <v>13</v>
      </c>
      <c r="T123" s="52" t="s">
        <v>13</v>
      </c>
      <c r="U123" s="52" t="s">
        <v>13</v>
      </c>
      <c r="V123" s="56">
        <v>67380</v>
      </c>
      <c r="W123" s="54">
        <v>1.01</v>
      </c>
      <c r="X123" s="56">
        <v>318189</v>
      </c>
      <c r="Y123" s="54">
        <v>4.78</v>
      </c>
      <c r="Z123" s="52" t="s">
        <v>13</v>
      </c>
      <c r="AA123" s="52" t="s">
        <v>13</v>
      </c>
      <c r="AB123" s="56">
        <v>6658063</v>
      </c>
      <c r="AC123" s="58">
        <v>100</v>
      </c>
      <c r="AE123" s="2" t="e">
        <f>G123+I123+K123+M123+O123+Q123+#REF!+W123</f>
        <v>#REF!</v>
      </c>
      <c r="AF123" s="50"/>
      <c r="AG123" s="31"/>
    </row>
    <row r="124" spans="1:33" s="29" customFormat="1" ht="25.5" customHeight="1">
      <c r="A124" s="95"/>
      <c r="B124" s="96"/>
      <c r="C124" s="97" t="s">
        <v>78</v>
      </c>
      <c r="D124" s="98"/>
      <c r="E124" s="98"/>
      <c r="F124" s="32"/>
      <c r="G124" s="59"/>
      <c r="H124" s="53" t="s">
        <v>13</v>
      </c>
      <c r="I124" s="53" t="s">
        <v>13</v>
      </c>
      <c r="J124" s="32">
        <v>3112948</v>
      </c>
      <c r="K124" s="7">
        <v>99.92</v>
      </c>
      <c r="L124" s="32">
        <v>2500</v>
      </c>
      <c r="M124" s="59">
        <v>0.08</v>
      </c>
      <c r="N124" s="4" t="s">
        <v>13</v>
      </c>
      <c r="O124" s="53" t="s">
        <v>13</v>
      </c>
      <c r="P124" s="4" t="s">
        <v>13</v>
      </c>
      <c r="Q124" s="53" t="s">
        <v>13</v>
      </c>
      <c r="R124" s="53" t="s">
        <v>13</v>
      </c>
      <c r="S124" s="53" t="s">
        <v>13</v>
      </c>
      <c r="T124" s="53" t="s">
        <v>13</v>
      </c>
      <c r="U124" s="53" t="s">
        <v>13</v>
      </c>
      <c r="V124" s="5" t="s">
        <v>13</v>
      </c>
      <c r="W124" s="6" t="s">
        <v>13</v>
      </c>
      <c r="X124" s="6" t="s">
        <v>13</v>
      </c>
      <c r="Y124" s="6" t="s">
        <v>13</v>
      </c>
      <c r="Z124" s="53" t="s">
        <v>13</v>
      </c>
      <c r="AA124" s="53" t="s">
        <v>13</v>
      </c>
      <c r="AB124" s="57">
        <v>3115448</v>
      </c>
      <c r="AC124" s="59">
        <v>100</v>
      </c>
      <c r="AE124" s="2" t="e">
        <f>K124+M124+O124</f>
        <v>#VALUE!</v>
      </c>
      <c r="AF124" s="30"/>
      <c r="AG124" s="31"/>
    </row>
    <row r="125" spans="1:33" s="29" customFormat="1" ht="31.5" customHeight="1">
      <c r="A125" s="95"/>
      <c r="B125" s="95"/>
      <c r="C125" s="96"/>
      <c r="D125" s="95"/>
      <c r="E125" s="101" t="s">
        <v>168</v>
      </c>
      <c r="F125" s="4" t="s">
        <v>13</v>
      </c>
      <c r="G125" s="6" t="s">
        <v>13</v>
      </c>
      <c r="H125" s="4" t="s">
        <v>13</v>
      </c>
      <c r="I125" s="6" t="s">
        <v>13</v>
      </c>
      <c r="J125" s="32">
        <v>3112948</v>
      </c>
      <c r="K125" s="7">
        <v>99.92</v>
      </c>
      <c r="L125" s="32">
        <v>2500</v>
      </c>
      <c r="M125" s="59">
        <v>0.08</v>
      </c>
      <c r="N125" s="4" t="s">
        <v>13</v>
      </c>
      <c r="O125" s="53" t="s">
        <v>13</v>
      </c>
      <c r="P125" s="4" t="s">
        <v>13</v>
      </c>
      <c r="Q125" s="53" t="s">
        <v>13</v>
      </c>
      <c r="R125" s="53" t="s">
        <v>13</v>
      </c>
      <c r="S125" s="53" t="s">
        <v>13</v>
      </c>
      <c r="T125" s="53" t="s">
        <v>13</v>
      </c>
      <c r="U125" s="53" t="s">
        <v>13</v>
      </c>
      <c r="V125" s="53" t="s">
        <v>13</v>
      </c>
      <c r="W125" s="53" t="s">
        <v>13</v>
      </c>
      <c r="X125" s="53" t="s">
        <v>13</v>
      </c>
      <c r="Y125" s="53" t="s">
        <v>13</v>
      </c>
      <c r="Z125" s="53" t="s">
        <v>13</v>
      </c>
      <c r="AA125" s="53" t="s">
        <v>13</v>
      </c>
      <c r="AB125" s="57">
        <v>3115448</v>
      </c>
      <c r="AC125" s="59">
        <v>100</v>
      </c>
      <c r="AE125" s="2" t="e">
        <f>K125+M125+O125</f>
        <v>#VALUE!</v>
      </c>
      <c r="AF125" s="30"/>
      <c r="AG125" s="31"/>
    </row>
    <row r="126" spans="1:33" s="29" customFormat="1" ht="25.5" customHeight="1">
      <c r="A126" s="95"/>
      <c r="B126" s="95"/>
      <c r="C126" s="97" t="s">
        <v>90</v>
      </c>
      <c r="D126" s="95"/>
      <c r="E126" s="101"/>
      <c r="F126" s="32">
        <v>90067</v>
      </c>
      <c r="G126" s="59">
        <v>9.48</v>
      </c>
      <c r="H126" s="4"/>
      <c r="I126" s="6"/>
      <c r="J126" s="32">
        <v>860031</v>
      </c>
      <c r="K126" s="7">
        <v>90.52</v>
      </c>
      <c r="L126" s="4"/>
      <c r="M126" s="53"/>
      <c r="N126" s="4"/>
      <c r="O126" s="53"/>
      <c r="P126" s="4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7">
        <v>950098</v>
      </c>
      <c r="AC126" s="59">
        <v>100</v>
      </c>
      <c r="AE126" s="2"/>
      <c r="AF126" s="30"/>
      <c r="AG126" s="31"/>
    </row>
    <row r="127" spans="1:33" s="29" customFormat="1" ht="27" customHeight="1">
      <c r="A127" s="95"/>
      <c r="B127" s="95"/>
      <c r="C127" s="96"/>
      <c r="D127" s="95"/>
      <c r="E127" s="101" t="s">
        <v>81</v>
      </c>
      <c r="F127" s="32">
        <v>90067</v>
      </c>
      <c r="G127" s="7">
        <v>9.48</v>
      </c>
      <c r="H127" s="4" t="s">
        <v>13</v>
      </c>
      <c r="I127" s="6" t="s">
        <v>13</v>
      </c>
      <c r="J127" s="32">
        <v>860031</v>
      </c>
      <c r="K127" s="7">
        <v>90.52</v>
      </c>
      <c r="L127" s="4" t="s">
        <v>13</v>
      </c>
      <c r="M127" s="53" t="s">
        <v>13</v>
      </c>
      <c r="N127" s="4" t="s">
        <v>13</v>
      </c>
      <c r="O127" s="53" t="s">
        <v>13</v>
      </c>
      <c r="P127" s="4" t="s">
        <v>13</v>
      </c>
      <c r="Q127" s="53" t="s">
        <v>13</v>
      </c>
      <c r="R127" s="53" t="s">
        <v>13</v>
      </c>
      <c r="S127" s="53" t="s">
        <v>13</v>
      </c>
      <c r="T127" s="53" t="s">
        <v>13</v>
      </c>
      <c r="U127" s="53" t="s">
        <v>13</v>
      </c>
      <c r="V127" s="53" t="s">
        <v>13</v>
      </c>
      <c r="W127" s="53" t="s">
        <v>13</v>
      </c>
      <c r="X127" s="53" t="s">
        <v>13</v>
      </c>
      <c r="Y127" s="53" t="s">
        <v>13</v>
      </c>
      <c r="Z127" s="53" t="s">
        <v>13</v>
      </c>
      <c r="AA127" s="53" t="s">
        <v>13</v>
      </c>
      <c r="AB127" s="57">
        <v>950098</v>
      </c>
      <c r="AC127" s="59">
        <v>100</v>
      </c>
      <c r="AE127" s="2">
        <f>K127</f>
        <v>90.52</v>
      </c>
      <c r="AF127" s="30"/>
      <c r="AG127" s="31"/>
    </row>
    <row r="128" spans="1:33" s="29" customFormat="1" ht="25.5" customHeight="1">
      <c r="A128" s="95"/>
      <c r="B128" s="96"/>
      <c r="C128" s="97" t="s">
        <v>91</v>
      </c>
      <c r="D128" s="98"/>
      <c r="E128" s="99"/>
      <c r="F128" s="57">
        <v>9401</v>
      </c>
      <c r="G128" s="55">
        <v>0.36</v>
      </c>
      <c r="H128" s="57">
        <v>2500</v>
      </c>
      <c r="I128" s="64">
        <v>0.1</v>
      </c>
      <c r="J128" s="32">
        <v>398220</v>
      </c>
      <c r="K128" s="7">
        <v>15.36</v>
      </c>
      <c r="L128" s="57">
        <v>929711</v>
      </c>
      <c r="M128" s="7">
        <v>35.86</v>
      </c>
      <c r="N128" s="57">
        <v>565261</v>
      </c>
      <c r="O128" s="7">
        <v>21.81</v>
      </c>
      <c r="P128" s="57">
        <v>301855</v>
      </c>
      <c r="Q128" s="7">
        <v>11.64</v>
      </c>
      <c r="R128" s="53" t="s">
        <v>13</v>
      </c>
      <c r="S128" s="53" t="s">
        <v>13</v>
      </c>
      <c r="T128" s="53" t="s">
        <v>13</v>
      </c>
      <c r="U128" s="53" t="s">
        <v>13</v>
      </c>
      <c r="V128" s="57">
        <v>67380</v>
      </c>
      <c r="W128" s="64">
        <v>2.6</v>
      </c>
      <c r="X128" s="57">
        <v>318189</v>
      </c>
      <c r="Y128" s="7">
        <v>12.27</v>
      </c>
      <c r="Z128" s="53" t="s">
        <v>13</v>
      </c>
      <c r="AA128" s="53" t="s">
        <v>13</v>
      </c>
      <c r="AB128" s="57">
        <v>2592517</v>
      </c>
      <c r="AC128" s="59">
        <v>100</v>
      </c>
      <c r="AE128" s="2" t="e">
        <f>G128+I128+K128+M128+O128+Q128+#REF!+W128</f>
        <v>#REF!</v>
      </c>
      <c r="AF128" s="30"/>
      <c r="AG128" s="31"/>
    </row>
    <row r="129" spans="1:33" s="29" customFormat="1" ht="25.5" customHeight="1">
      <c r="A129" s="137" t="s">
        <v>43</v>
      </c>
      <c r="B129" s="138"/>
      <c r="C129" s="138"/>
      <c r="D129" s="138"/>
      <c r="E129" s="138"/>
      <c r="F129" s="56">
        <v>70563</v>
      </c>
      <c r="G129" s="54">
        <v>0.29</v>
      </c>
      <c r="H129" s="56">
        <v>207974</v>
      </c>
      <c r="I129" s="65">
        <v>0.85</v>
      </c>
      <c r="J129" s="56">
        <v>2501043</v>
      </c>
      <c r="K129" s="54">
        <v>10.17</v>
      </c>
      <c r="L129" s="56">
        <v>2100882</v>
      </c>
      <c r="M129" s="54">
        <v>8.55</v>
      </c>
      <c r="N129" s="33">
        <v>19149795</v>
      </c>
      <c r="O129" s="65">
        <v>77.89</v>
      </c>
      <c r="P129" s="56">
        <v>553838</v>
      </c>
      <c r="Q129" s="65">
        <v>2.25</v>
      </c>
      <c r="R129" s="52" t="s">
        <v>13</v>
      </c>
      <c r="S129" s="52" t="s">
        <v>13</v>
      </c>
      <c r="T129" s="52" t="s">
        <v>13</v>
      </c>
      <c r="U129" s="52" t="s">
        <v>13</v>
      </c>
      <c r="V129" s="52" t="s">
        <v>13</v>
      </c>
      <c r="W129" s="52" t="s">
        <v>13</v>
      </c>
      <c r="X129" s="52" t="s">
        <v>13</v>
      </c>
      <c r="Y129" s="52" t="s">
        <v>13</v>
      </c>
      <c r="Z129" s="52" t="s">
        <v>13</v>
      </c>
      <c r="AA129" s="52" t="s">
        <v>13</v>
      </c>
      <c r="AB129" s="56">
        <v>24584095</v>
      </c>
      <c r="AC129" s="58">
        <v>100</v>
      </c>
      <c r="AE129" s="2">
        <f>G129+I129+K129+M129+O129+Q129</f>
        <v>100</v>
      </c>
      <c r="AF129" s="30"/>
      <c r="AG129" s="31"/>
    </row>
    <row r="130" spans="1:33" s="29" customFormat="1" ht="25.5" customHeight="1">
      <c r="A130" s="95"/>
      <c r="B130" s="96"/>
      <c r="C130" s="97" t="s">
        <v>78</v>
      </c>
      <c r="D130" s="98"/>
      <c r="E130" s="99"/>
      <c r="F130" s="57">
        <v>40000</v>
      </c>
      <c r="G130" s="55">
        <v>0.18</v>
      </c>
      <c r="H130" s="57">
        <v>107666</v>
      </c>
      <c r="I130" s="64">
        <v>0.5</v>
      </c>
      <c r="J130" s="57">
        <v>2268454</v>
      </c>
      <c r="K130" s="7">
        <v>10.51</v>
      </c>
      <c r="L130" s="32">
        <v>1244355</v>
      </c>
      <c r="M130" s="55">
        <v>5.77</v>
      </c>
      <c r="N130" s="57">
        <v>17400529</v>
      </c>
      <c r="O130" s="7">
        <v>80.66</v>
      </c>
      <c r="P130" s="57">
        <v>512633</v>
      </c>
      <c r="Q130" s="55">
        <v>2.38</v>
      </c>
      <c r="R130" s="53" t="s">
        <v>13</v>
      </c>
      <c r="S130" s="53" t="s">
        <v>13</v>
      </c>
      <c r="T130" s="53" t="s">
        <v>13</v>
      </c>
      <c r="U130" s="53" t="s">
        <v>13</v>
      </c>
      <c r="V130" s="53" t="s">
        <v>13</v>
      </c>
      <c r="W130" s="53" t="s">
        <v>13</v>
      </c>
      <c r="X130" s="53" t="s">
        <v>13</v>
      </c>
      <c r="Y130" s="53" t="s">
        <v>13</v>
      </c>
      <c r="Z130" s="53" t="s">
        <v>13</v>
      </c>
      <c r="AA130" s="53" t="s">
        <v>13</v>
      </c>
      <c r="AB130" s="57">
        <v>21573637</v>
      </c>
      <c r="AC130" s="59">
        <v>100</v>
      </c>
      <c r="AE130" s="2">
        <f>G130+I130+K130+M130+O130+Q130</f>
        <v>100</v>
      </c>
      <c r="AF130" s="30"/>
      <c r="AG130" s="31"/>
    </row>
    <row r="131" spans="1:33" s="29" customFormat="1" ht="34.5" customHeight="1">
      <c r="A131" s="95"/>
      <c r="B131" s="95"/>
      <c r="C131" s="96"/>
      <c r="D131" s="95" t="s">
        <v>15</v>
      </c>
      <c r="E131" s="101" t="s">
        <v>82</v>
      </c>
      <c r="F131" s="57"/>
      <c r="G131" s="55"/>
      <c r="H131" s="57">
        <v>57666</v>
      </c>
      <c r="I131" s="7">
        <v>1.8</v>
      </c>
      <c r="J131" s="57">
        <v>1484000</v>
      </c>
      <c r="K131" s="64">
        <v>46.31</v>
      </c>
      <c r="L131" s="57">
        <v>485355</v>
      </c>
      <c r="M131" s="7">
        <v>15.15</v>
      </c>
      <c r="N131" s="32">
        <v>690564</v>
      </c>
      <c r="O131" s="7">
        <v>21.55</v>
      </c>
      <c r="P131" s="57">
        <v>486947</v>
      </c>
      <c r="Q131" s="64">
        <v>15.19</v>
      </c>
      <c r="R131" s="53" t="s">
        <v>13</v>
      </c>
      <c r="S131" s="53" t="s">
        <v>13</v>
      </c>
      <c r="T131" s="53" t="s">
        <v>13</v>
      </c>
      <c r="U131" s="53" t="s">
        <v>13</v>
      </c>
      <c r="V131" s="53" t="s">
        <v>13</v>
      </c>
      <c r="W131" s="53" t="s">
        <v>13</v>
      </c>
      <c r="X131" s="53" t="s">
        <v>13</v>
      </c>
      <c r="Y131" s="53" t="s">
        <v>13</v>
      </c>
      <c r="Z131" s="53" t="s">
        <v>13</v>
      </c>
      <c r="AA131" s="53" t="s">
        <v>13</v>
      </c>
      <c r="AB131" s="57">
        <v>3204532</v>
      </c>
      <c r="AC131" s="59">
        <v>100</v>
      </c>
      <c r="AE131" s="2">
        <f>I131+K131+M131+O131+Q131</f>
        <v>100</v>
      </c>
      <c r="AF131" s="30"/>
      <c r="AG131" s="31"/>
    </row>
    <row r="132" spans="1:33" s="29" customFormat="1" ht="34.5" customHeight="1">
      <c r="A132" s="95"/>
      <c r="B132" s="95"/>
      <c r="C132" s="96"/>
      <c r="D132" s="95" t="s">
        <v>17</v>
      </c>
      <c r="E132" s="101" t="s">
        <v>169</v>
      </c>
      <c r="F132" s="32"/>
      <c r="G132" s="59"/>
      <c r="H132" s="57">
        <v>50000</v>
      </c>
      <c r="I132" s="7">
        <v>1.58</v>
      </c>
      <c r="J132" s="32">
        <v>630000</v>
      </c>
      <c r="K132" s="7">
        <v>19.94</v>
      </c>
      <c r="L132" s="57">
        <v>759000</v>
      </c>
      <c r="M132" s="7">
        <v>24.03</v>
      </c>
      <c r="N132" s="32">
        <v>1720000</v>
      </c>
      <c r="O132" s="7">
        <v>54.45</v>
      </c>
      <c r="P132" s="32"/>
      <c r="Q132" s="55"/>
      <c r="R132" s="53" t="s">
        <v>13</v>
      </c>
      <c r="S132" s="53" t="s">
        <v>13</v>
      </c>
      <c r="T132" s="53" t="s">
        <v>13</v>
      </c>
      <c r="U132" s="53" t="s">
        <v>13</v>
      </c>
      <c r="V132" s="53" t="s">
        <v>13</v>
      </c>
      <c r="W132" s="53" t="s">
        <v>13</v>
      </c>
      <c r="X132" s="53" t="s">
        <v>13</v>
      </c>
      <c r="Y132" s="53" t="s">
        <v>13</v>
      </c>
      <c r="Z132" s="53" t="s">
        <v>13</v>
      </c>
      <c r="AA132" s="53" t="s">
        <v>13</v>
      </c>
      <c r="AB132" s="57">
        <v>3159000</v>
      </c>
      <c r="AC132" s="59">
        <v>100</v>
      </c>
      <c r="AE132" s="2">
        <f>I132+K132+M132+O132+Q132</f>
        <v>100</v>
      </c>
      <c r="AF132" s="30"/>
      <c r="AG132" s="31"/>
    </row>
    <row r="133" spans="1:33" s="29" customFormat="1" ht="34.5" customHeight="1">
      <c r="A133" s="95"/>
      <c r="B133" s="95"/>
      <c r="C133" s="96"/>
      <c r="D133" s="95" t="s">
        <v>23</v>
      </c>
      <c r="E133" s="101" t="s">
        <v>170</v>
      </c>
      <c r="F133" s="32"/>
      <c r="G133" s="59"/>
      <c r="H133" s="53" t="s">
        <v>13</v>
      </c>
      <c r="I133" s="53" t="s">
        <v>13</v>
      </c>
      <c r="J133" s="53" t="s">
        <v>13</v>
      </c>
      <c r="K133" s="53" t="s">
        <v>13</v>
      </c>
      <c r="L133" s="53" t="s">
        <v>13</v>
      </c>
      <c r="M133" s="53" t="s">
        <v>13</v>
      </c>
      <c r="N133" s="32">
        <v>14358980</v>
      </c>
      <c r="O133" s="55">
        <v>100</v>
      </c>
      <c r="P133" s="53" t="s">
        <v>13</v>
      </c>
      <c r="Q133" s="53" t="s">
        <v>13</v>
      </c>
      <c r="R133" s="53" t="s">
        <v>13</v>
      </c>
      <c r="S133" s="53" t="s">
        <v>13</v>
      </c>
      <c r="T133" s="53" t="s">
        <v>13</v>
      </c>
      <c r="U133" s="53" t="s">
        <v>13</v>
      </c>
      <c r="V133" s="53" t="s">
        <v>13</v>
      </c>
      <c r="W133" s="53" t="s">
        <v>13</v>
      </c>
      <c r="X133" s="53" t="s">
        <v>13</v>
      </c>
      <c r="Y133" s="53" t="s">
        <v>13</v>
      </c>
      <c r="Z133" s="53" t="s">
        <v>13</v>
      </c>
      <c r="AA133" s="53" t="s">
        <v>13</v>
      </c>
      <c r="AB133" s="32">
        <v>14358980</v>
      </c>
      <c r="AC133" s="59">
        <v>100</v>
      </c>
      <c r="AE133" s="2">
        <f>O133</f>
        <v>100</v>
      </c>
      <c r="AF133" s="30"/>
      <c r="AG133" s="31"/>
    </row>
    <row r="134" spans="1:33" s="29" customFormat="1" ht="34.5" customHeight="1">
      <c r="A134" s="106"/>
      <c r="B134" s="106"/>
      <c r="C134" s="96"/>
      <c r="D134" s="95" t="s">
        <v>24</v>
      </c>
      <c r="E134" s="101" t="s">
        <v>83</v>
      </c>
      <c r="F134" s="53" t="s">
        <v>13</v>
      </c>
      <c r="G134" s="53" t="s">
        <v>13</v>
      </c>
      <c r="H134" s="4" t="s">
        <v>13</v>
      </c>
      <c r="I134" s="6" t="s">
        <v>13</v>
      </c>
      <c r="J134" s="4" t="s">
        <v>13</v>
      </c>
      <c r="K134" s="6" t="s">
        <v>13</v>
      </c>
      <c r="L134" s="4" t="s">
        <v>13</v>
      </c>
      <c r="M134" s="53" t="s">
        <v>13</v>
      </c>
      <c r="N134" s="32">
        <v>569000</v>
      </c>
      <c r="O134" s="55">
        <v>100</v>
      </c>
      <c r="P134" s="53" t="s">
        <v>13</v>
      </c>
      <c r="Q134" s="53" t="s">
        <v>13</v>
      </c>
      <c r="R134" s="53" t="s">
        <v>13</v>
      </c>
      <c r="S134" s="53" t="s">
        <v>13</v>
      </c>
      <c r="T134" s="53" t="s">
        <v>13</v>
      </c>
      <c r="U134" s="53" t="s">
        <v>13</v>
      </c>
      <c r="V134" s="53" t="s">
        <v>13</v>
      </c>
      <c r="W134" s="53" t="s">
        <v>13</v>
      </c>
      <c r="X134" s="53" t="s">
        <v>13</v>
      </c>
      <c r="Y134" s="53" t="s">
        <v>13</v>
      </c>
      <c r="Z134" s="53" t="s">
        <v>13</v>
      </c>
      <c r="AA134" s="53" t="s">
        <v>13</v>
      </c>
      <c r="AB134" s="57">
        <v>569000</v>
      </c>
      <c r="AC134" s="59">
        <v>100</v>
      </c>
      <c r="AE134" s="2">
        <f>O134</f>
        <v>100</v>
      </c>
      <c r="AF134" s="30"/>
      <c r="AG134" s="31"/>
    </row>
    <row r="135" spans="1:33" s="29" customFormat="1" ht="34.5" customHeight="1">
      <c r="A135" s="95"/>
      <c r="B135" s="95"/>
      <c r="C135" s="96"/>
      <c r="D135" s="95" t="s">
        <v>25</v>
      </c>
      <c r="E135" s="101" t="s">
        <v>84</v>
      </c>
      <c r="F135" s="57">
        <v>40000</v>
      </c>
      <c r="G135" s="7">
        <v>14.18</v>
      </c>
      <c r="H135" s="57" t="s">
        <v>13</v>
      </c>
      <c r="I135" s="55" t="s">
        <v>13</v>
      </c>
      <c r="J135" s="57">
        <v>154454</v>
      </c>
      <c r="K135" s="7">
        <v>54.75</v>
      </c>
      <c r="L135" s="4" t="s">
        <v>13</v>
      </c>
      <c r="M135" s="53" t="s">
        <v>13</v>
      </c>
      <c r="N135" s="57">
        <v>61985</v>
      </c>
      <c r="O135" s="7">
        <v>21.97</v>
      </c>
      <c r="P135" s="57">
        <v>25686</v>
      </c>
      <c r="Q135" s="7">
        <v>9.1</v>
      </c>
      <c r="R135" s="53" t="s">
        <v>13</v>
      </c>
      <c r="S135" s="53" t="s">
        <v>13</v>
      </c>
      <c r="T135" s="53" t="s">
        <v>13</v>
      </c>
      <c r="U135" s="53" t="s">
        <v>13</v>
      </c>
      <c r="V135" s="53" t="s">
        <v>13</v>
      </c>
      <c r="W135" s="53" t="s">
        <v>13</v>
      </c>
      <c r="X135" s="53" t="s">
        <v>13</v>
      </c>
      <c r="Y135" s="53" t="s">
        <v>13</v>
      </c>
      <c r="Z135" s="5" t="s">
        <v>13</v>
      </c>
      <c r="AA135" s="6" t="s">
        <v>13</v>
      </c>
      <c r="AB135" s="32">
        <v>282125</v>
      </c>
      <c r="AC135" s="59">
        <v>100</v>
      </c>
      <c r="AE135" s="2">
        <f>K135</f>
        <v>54.75</v>
      </c>
      <c r="AF135" s="30"/>
      <c r="AG135" s="31"/>
    </row>
    <row r="136" spans="1:33" s="29" customFormat="1" ht="25.5" customHeight="1">
      <c r="A136" s="95"/>
      <c r="B136" s="95"/>
      <c r="C136" s="97" t="s">
        <v>90</v>
      </c>
      <c r="D136" s="95"/>
      <c r="E136" s="101"/>
      <c r="F136" s="4"/>
      <c r="G136" s="6"/>
      <c r="H136" s="4"/>
      <c r="I136" s="6"/>
      <c r="J136" s="32"/>
      <c r="K136" s="59"/>
      <c r="L136" s="4"/>
      <c r="M136" s="53"/>
      <c r="N136" s="57">
        <v>354000</v>
      </c>
      <c r="O136" s="55">
        <v>100</v>
      </c>
      <c r="P136" s="4"/>
      <c r="Q136" s="53"/>
      <c r="R136" s="53"/>
      <c r="S136" s="53"/>
      <c r="T136" s="53"/>
      <c r="U136" s="53"/>
      <c r="V136" s="53"/>
      <c r="W136" s="53"/>
      <c r="X136" s="53"/>
      <c r="Y136" s="53"/>
      <c r="Z136" s="5"/>
      <c r="AA136" s="6"/>
      <c r="AB136" s="57">
        <v>354000</v>
      </c>
      <c r="AC136" s="59">
        <v>100</v>
      </c>
      <c r="AE136" s="2"/>
      <c r="AF136" s="30"/>
      <c r="AG136" s="31"/>
    </row>
    <row r="137" spans="1:33" s="29" customFormat="1" ht="31.5" customHeight="1">
      <c r="A137" s="95"/>
      <c r="B137" s="95"/>
      <c r="C137" s="96"/>
      <c r="D137" s="95"/>
      <c r="E137" s="101" t="s">
        <v>171</v>
      </c>
      <c r="F137" s="57"/>
      <c r="G137" s="55"/>
      <c r="H137" s="57"/>
      <c r="I137" s="55"/>
      <c r="J137" s="57"/>
      <c r="K137" s="55"/>
      <c r="L137" s="57"/>
      <c r="M137" s="55"/>
      <c r="N137" s="32">
        <v>354000</v>
      </c>
      <c r="O137" s="55">
        <v>100</v>
      </c>
      <c r="P137" s="4"/>
      <c r="Q137" s="53"/>
      <c r="R137" s="53"/>
      <c r="S137" s="53"/>
      <c r="T137" s="53"/>
      <c r="U137" s="53"/>
      <c r="V137" s="53"/>
      <c r="W137" s="53"/>
      <c r="X137" s="53"/>
      <c r="Y137" s="53"/>
      <c r="Z137" s="5"/>
      <c r="AA137" s="6"/>
      <c r="AB137" s="57">
        <v>354000</v>
      </c>
      <c r="AC137" s="59">
        <v>100</v>
      </c>
      <c r="AE137" s="2"/>
      <c r="AF137" s="30"/>
      <c r="AG137" s="31"/>
    </row>
    <row r="138" spans="1:33" s="29" customFormat="1" ht="25.5" customHeight="1">
      <c r="A138" s="95"/>
      <c r="B138" s="96"/>
      <c r="C138" s="97" t="s">
        <v>91</v>
      </c>
      <c r="D138" s="98"/>
      <c r="E138" s="99"/>
      <c r="F138" s="57">
        <v>30563</v>
      </c>
      <c r="G138" s="59">
        <v>1.15</v>
      </c>
      <c r="H138" s="32">
        <v>100308</v>
      </c>
      <c r="I138" s="59">
        <v>3.78</v>
      </c>
      <c r="J138" s="32">
        <v>232589</v>
      </c>
      <c r="K138" s="59">
        <v>8.76</v>
      </c>
      <c r="L138" s="32">
        <v>856527</v>
      </c>
      <c r="M138" s="55">
        <v>32.24</v>
      </c>
      <c r="N138" s="57">
        <v>1395266</v>
      </c>
      <c r="O138" s="55">
        <v>52.52</v>
      </c>
      <c r="P138" s="57">
        <v>41205</v>
      </c>
      <c r="Q138" s="55">
        <v>1.55</v>
      </c>
      <c r="R138" s="53" t="s">
        <v>13</v>
      </c>
      <c r="S138" s="53" t="s">
        <v>13</v>
      </c>
      <c r="T138" s="53" t="s">
        <v>13</v>
      </c>
      <c r="U138" s="53" t="s">
        <v>13</v>
      </c>
      <c r="V138" s="53" t="s">
        <v>13</v>
      </c>
      <c r="W138" s="53" t="s">
        <v>13</v>
      </c>
      <c r="X138" s="53" t="s">
        <v>13</v>
      </c>
      <c r="Y138" s="53" t="s">
        <v>13</v>
      </c>
      <c r="Z138" s="53" t="s">
        <v>13</v>
      </c>
      <c r="AA138" s="53" t="s">
        <v>13</v>
      </c>
      <c r="AB138" s="57">
        <v>2656458</v>
      </c>
      <c r="AC138" s="59">
        <v>100</v>
      </c>
      <c r="AE138" s="2">
        <f>G138+I138+K138+M138+O138+Q138</f>
        <v>100</v>
      </c>
      <c r="AF138" s="30"/>
      <c r="AG138" s="31"/>
    </row>
    <row r="139" spans="1:33" s="29" customFormat="1" ht="25.5" customHeight="1">
      <c r="A139" s="95"/>
      <c r="B139" s="95"/>
      <c r="C139" s="96"/>
      <c r="D139" s="95" t="s">
        <v>15</v>
      </c>
      <c r="E139" s="100" t="s">
        <v>86</v>
      </c>
      <c r="F139" s="57"/>
      <c r="G139" s="59"/>
      <c r="H139" s="32">
        <v>20000</v>
      </c>
      <c r="I139" s="59">
        <v>2.11</v>
      </c>
      <c r="J139" s="32">
        <v>114050</v>
      </c>
      <c r="K139" s="7">
        <v>12.04</v>
      </c>
      <c r="L139" s="32">
        <v>664924</v>
      </c>
      <c r="M139" s="64">
        <v>70.2</v>
      </c>
      <c r="N139" s="57">
        <v>148285</v>
      </c>
      <c r="O139" s="64">
        <v>15.65</v>
      </c>
      <c r="P139" s="53" t="s">
        <v>13</v>
      </c>
      <c r="Q139" s="53" t="s">
        <v>13</v>
      </c>
      <c r="R139" s="53" t="s">
        <v>13</v>
      </c>
      <c r="S139" s="53" t="s">
        <v>13</v>
      </c>
      <c r="T139" s="53" t="s">
        <v>13</v>
      </c>
      <c r="U139" s="53" t="s">
        <v>13</v>
      </c>
      <c r="V139" s="53" t="s">
        <v>13</v>
      </c>
      <c r="W139" s="53" t="s">
        <v>13</v>
      </c>
      <c r="X139" s="53" t="s">
        <v>13</v>
      </c>
      <c r="Y139" s="53" t="s">
        <v>13</v>
      </c>
      <c r="Z139" s="53" t="s">
        <v>13</v>
      </c>
      <c r="AA139" s="53" t="s">
        <v>13</v>
      </c>
      <c r="AB139" s="57">
        <v>947259</v>
      </c>
      <c r="AC139" s="59">
        <v>100</v>
      </c>
      <c r="AE139" s="2">
        <f>I139+K139+M139+O139</f>
        <v>100</v>
      </c>
      <c r="AF139" s="30"/>
      <c r="AG139" s="31"/>
    </row>
    <row r="140" spans="1:33" s="29" customFormat="1" ht="25.5" customHeight="1">
      <c r="A140" s="95"/>
      <c r="B140" s="95"/>
      <c r="C140" s="96"/>
      <c r="D140" s="95" t="s">
        <v>17</v>
      </c>
      <c r="E140" s="100" t="s">
        <v>87</v>
      </c>
      <c r="F140" s="57">
        <v>30563</v>
      </c>
      <c r="G140" s="59">
        <v>1.79</v>
      </c>
      <c r="H140" s="32">
        <v>80308</v>
      </c>
      <c r="I140" s="64">
        <v>4.7</v>
      </c>
      <c r="J140" s="57">
        <v>118539</v>
      </c>
      <c r="K140" s="55">
        <v>6.93</v>
      </c>
      <c r="L140" s="57">
        <v>191603</v>
      </c>
      <c r="M140" s="7">
        <v>11.21</v>
      </c>
      <c r="N140" s="57">
        <v>1246981</v>
      </c>
      <c r="O140" s="7">
        <v>72.96</v>
      </c>
      <c r="P140" s="57">
        <v>41205</v>
      </c>
      <c r="Q140" s="55">
        <v>2.41</v>
      </c>
      <c r="R140" s="53" t="s">
        <v>13</v>
      </c>
      <c r="S140" s="53" t="s">
        <v>13</v>
      </c>
      <c r="T140" s="53" t="s">
        <v>13</v>
      </c>
      <c r="U140" s="53" t="s">
        <v>13</v>
      </c>
      <c r="V140" s="53" t="s">
        <v>13</v>
      </c>
      <c r="W140" s="53" t="s">
        <v>13</v>
      </c>
      <c r="X140" s="53" t="s">
        <v>13</v>
      </c>
      <c r="Y140" s="53" t="s">
        <v>13</v>
      </c>
      <c r="Z140" s="53" t="s">
        <v>13</v>
      </c>
      <c r="AA140" s="53" t="s">
        <v>13</v>
      </c>
      <c r="AB140" s="57">
        <v>1709199</v>
      </c>
      <c r="AC140" s="59">
        <v>100</v>
      </c>
      <c r="AE140" s="2">
        <f>G140+I140+K140+M140+O140+Q140</f>
        <v>100</v>
      </c>
      <c r="AF140" s="30"/>
      <c r="AG140" s="31"/>
    </row>
    <row r="141" spans="1:33" s="29" customFormat="1" ht="25.5" customHeight="1">
      <c r="A141" s="137" t="s">
        <v>44</v>
      </c>
      <c r="B141" s="138"/>
      <c r="C141" s="138"/>
      <c r="D141" s="138"/>
      <c r="E141" s="138"/>
      <c r="F141" s="56"/>
      <c r="G141" s="54"/>
      <c r="H141" s="33">
        <v>1538598</v>
      </c>
      <c r="I141" s="54">
        <v>37.28</v>
      </c>
      <c r="J141" s="33">
        <v>939100</v>
      </c>
      <c r="K141" s="54">
        <v>22.76</v>
      </c>
      <c r="L141" s="56">
        <v>389999</v>
      </c>
      <c r="M141" s="54">
        <v>9.45</v>
      </c>
      <c r="N141" s="56">
        <v>1162300</v>
      </c>
      <c r="O141" s="54">
        <v>28.16</v>
      </c>
      <c r="P141" s="56">
        <v>56387</v>
      </c>
      <c r="Q141" s="54">
        <v>1.37</v>
      </c>
      <c r="R141" s="52" t="s">
        <v>13</v>
      </c>
      <c r="S141" s="52" t="s">
        <v>13</v>
      </c>
      <c r="T141" s="52" t="s">
        <v>13</v>
      </c>
      <c r="U141" s="52" t="s">
        <v>13</v>
      </c>
      <c r="V141" s="56">
        <v>7500</v>
      </c>
      <c r="W141" s="54">
        <v>0.18</v>
      </c>
      <c r="X141" s="56">
        <v>2940</v>
      </c>
      <c r="Y141" s="54">
        <v>0.07</v>
      </c>
      <c r="Z141" s="56">
        <v>30000</v>
      </c>
      <c r="AA141" s="54">
        <v>0.73</v>
      </c>
      <c r="AB141" s="56">
        <v>4126824</v>
      </c>
      <c r="AC141" s="58">
        <v>100</v>
      </c>
      <c r="AE141" s="2" t="e">
        <f>G141+I141+K141+M141+O141+Q141+#REF!+W141+AA141</f>
        <v>#REF!</v>
      </c>
      <c r="AF141" s="30"/>
      <c r="AG141" s="31"/>
    </row>
    <row r="142" spans="1:33" s="29" customFormat="1" ht="25.5" customHeight="1">
      <c r="A142" s="95"/>
      <c r="B142" s="96"/>
      <c r="C142" s="97" t="s">
        <v>20</v>
      </c>
      <c r="D142" s="98"/>
      <c r="E142" s="99"/>
      <c r="F142" s="4" t="s">
        <v>13</v>
      </c>
      <c r="G142" s="6" t="s">
        <v>13</v>
      </c>
      <c r="H142" s="32">
        <v>925000</v>
      </c>
      <c r="I142" s="7">
        <v>56.23</v>
      </c>
      <c r="J142" s="32">
        <v>570000</v>
      </c>
      <c r="K142" s="7">
        <v>34.65</v>
      </c>
      <c r="L142" s="32">
        <v>150000</v>
      </c>
      <c r="M142" s="59">
        <v>9.12</v>
      </c>
      <c r="N142" s="4" t="s">
        <v>13</v>
      </c>
      <c r="O142" s="53" t="s">
        <v>13</v>
      </c>
      <c r="P142" s="4" t="s">
        <v>13</v>
      </c>
      <c r="Q142" s="53" t="s">
        <v>13</v>
      </c>
      <c r="R142" s="53" t="s">
        <v>13</v>
      </c>
      <c r="S142" s="53" t="s">
        <v>13</v>
      </c>
      <c r="T142" s="53" t="s">
        <v>13</v>
      </c>
      <c r="U142" s="53" t="s">
        <v>13</v>
      </c>
      <c r="V142" s="53" t="s">
        <v>13</v>
      </c>
      <c r="W142" s="53" t="s">
        <v>13</v>
      </c>
      <c r="X142" s="53" t="s">
        <v>13</v>
      </c>
      <c r="Y142" s="53" t="s">
        <v>13</v>
      </c>
      <c r="Z142" s="7" t="s">
        <v>13</v>
      </c>
      <c r="AA142" s="6" t="s">
        <v>13</v>
      </c>
      <c r="AB142" s="32">
        <v>1645000</v>
      </c>
      <c r="AC142" s="59">
        <v>100</v>
      </c>
      <c r="AE142" s="2" t="e">
        <f>I142+K142+M142+O142+Q142</f>
        <v>#VALUE!</v>
      </c>
      <c r="AF142" s="30"/>
      <c r="AG142" s="31"/>
    </row>
    <row r="143" spans="1:33" s="29" customFormat="1" ht="39.75" customHeight="1">
      <c r="A143" s="103"/>
      <c r="B143" s="103"/>
      <c r="C143" s="104"/>
      <c r="D143" s="103"/>
      <c r="E143" s="105" t="s">
        <v>88</v>
      </c>
      <c r="F143" s="69" t="s">
        <v>13</v>
      </c>
      <c r="G143" s="70" t="s">
        <v>13</v>
      </c>
      <c r="H143" s="71">
        <v>925000</v>
      </c>
      <c r="I143" s="73">
        <v>56.23</v>
      </c>
      <c r="J143" s="71">
        <v>570000</v>
      </c>
      <c r="K143" s="73">
        <v>34.65</v>
      </c>
      <c r="L143" s="71">
        <v>150000</v>
      </c>
      <c r="M143" s="72">
        <v>9.12</v>
      </c>
      <c r="N143" s="69" t="s">
        <v>13</v>
      </c>
      <c r="O143" s="79" t="s">
        <v>13</v>
      </c>
      <c r="P143" s="79" t="s">
        <v>13</v>
      </c>
      <c r="Q143" s="79" t="s">
        <v>13</v>
      </c>
      <c r="R143" s="79" t="s">
        <v>13</v>
      </c>
      <c r="S143" s="79" t="s">
        <v>13</v>
      </c>
      <c r="T143" s="79" t="s">
        <v>13</v>
      </c>
      <c r="U143" s="79" t="s">
        <v>13</v>
      </c>
      <c r="V143" s="79" t="s">
        <v>13</v>
      </c>
      <c r="W143" s="79" t="s">
        <v>13</v>
      </c>
      <c r="X143" s="79" t="s">
        <v>13</v>
      </c>
      <c r="Y143" s="79" t="s">
        <v>13</v>
      </c>
      <c r="Z143" s="79" t="s">
        <v>13</v>
      </c>
      <c r="AA143" s="79" t="s">
        <v>13</v>
      </c>
      <c r="AB143" s="81">
        <v>1645000</v>
      </c>
      <c r="AC143" s="72">
        <v>100</v>
      </c>
      <c r="AE143" s="2">
        <f>I143+K143</f>
        <v>90.88</v>
      </c>
      <c r="AF143" s="30"/>
      <c r="AG143" s="31"/>
    </row>
    <row r="144" spans="1:33" s="29" customFormat="1" ht="25.5" customHeight="1">
      <c r="A144" s="95"/>
      <c r="B144" s="96"/>
      <c r="C144" s="97" t="s">
        <v>42</v>
      </c>
      <c r="D144" s="98"/>
      <c r="E144" s="99"/>
      <c r="F144" s="57"/>
      <c r="G144" s="55"/>
      <c r="H144" s="32">
        <v>613598</v>
      </c>
      <c r="I144" s="7">
        <v>24.73</v>
      </c>
      <c r="J144" s="32">
        <v>369100</v>
      </c>
      <c r="K144" s="7">
        <v>14.87</v>
      </c>
      <c r="L144" s="32">
        <v>239999</v>
      </c>
      <c r="M144" s="55">
        <v>9.67</v>
      </c>
      <c r="N144" s="32">
        <v>1162300</v>
      </c>
      <c r="O144" s="7">
        <v>46.83</v>
      </c>
      <c r="P144" s="32">
        <v>56387</v>
      </c>
      <c r="Q144" s="7">
        <v>2.27</v>
      </c>
      <c r="R144" s="53" t="s">
        <v>13</v>
      </c>
      <c r="S144" s="53" t="s">
        <v>13</v>
      </c>
      <c r="T144" s="53" t="s">
        <v>13</v>
      </c>
      <c r="U144" s="53" t="s">
        <v>13</v>
      </c>
      <c r="V144" s="57">
        <v>7500</v>
      </c>
      <c r="W144" s="64">
        <v>0.3</v>
      </c>
      <c r="X144" s="57">
        <v>2940</v>
      </c>
      <c r="Y144" s="55">
        <v>0.12</v>
      </c>
      <c r="Z144" s="32">
        <v>30000</v>
      </c>
      <c r="AA144" s="59">
        <v>1.21</v>
      </c>
      <c r="AB144" s="32">
        <v>2481824</v>
      </c>
      <c r="AC144" s="59">
        <v>100</v>
      </c>
      <c r="AE144" s="2" t="e">
        <f>G144+I144+K144+M144+O144+Q144+#REF!+W144+AA144</f>
        <v>#REF!</v>
      </c>
      <c r="AF144" s="30"/>
      <c r="AG144" s="31"/>
    </row>
    <row r="145" spans="1:33" s="29" customFormat="1" ht="25.5" customHeight="1">
      <c r="A145" s="95"/>
      <c r="B145" s="95"/>
      <c r="C145" s="96"/>
      <c r="D145" s="95" t="s">
        <v>15</v>
      </c>
      <c r="E145" s="100" t="s">
        <v>86</v>
      </c>
      <c r="F145" s="57"/>
      <c r="G145" s="55"/>
      <c r="H145" s="32">
        <v>458500</v>
      </c>
      <c r="I145" s="7">
        <v>24.99</v>
      </c>
      <c r="J145" s="32">
        <v>305600</v>
      </c>
      <c r="K145" s="7">
        <v>16.66</v>
      </c>
      <c r="L145" s="32">
        <v>77400</v>
      </c>
      <c r="M145" s="7">
        <v>4.22</v>
      </c>
      <c r="N145" s="32">
        <v>963000</v>
      </c>
      <c r="O145" s="7">
        <v>52.49</v>
      </c>
      <c r="P145" s="4" t="s">
        <v>13</v>
      </c>
      <c r="Q145" s="6" t="s">
        <v>13</v>
      </c>
      <c r="R145" s="53" t="s">
        <v>13</v>
      </c>
      <c r="S145" s="53" t="s">
        <v>13</v>
      </c>
      <c r="T145" s="53" t="s">
        <v>13</v>
      </c>
      <c r="U145" s="53" t="s">
        <v>13</v>
      </c>
      <c r="V145" s="53" t="s">
        <v>13</v>
      </c>
      <c r="W145" s="53" t="s">
        <v>13</v>
      </c>
      <c r="X145" s="53" t="s">
        <v>13</v>
      </c>
      <c r="Y145" s="53" t="s">
        <v>13</v>
      </c>
      <c r="Z145" s="57">
        <v>30000</v>
      </c>
      <c r="AA145" s="64">
        <v>1.64</v>
      </c>
      <c r="AB145" s="57">
        <v>1834500</v>
      </c>
      <c r="AC145" s="59">
        <v>100</v>
      </c>
      <c r="AE145" s="2">
        <f>G145+I145+K145+O145+AA145</f>
        <v>95.78</v>
      </c>
      <c r="AF145" s="30"/>
      <c r="AG145" s="31"/>
    </row>
    <row r="146" spans="1:33" s="29" customFormat="1" ht="25.5" customHeight="1">
      <c r="A146" s="95"/>
      <c r="B146" s="95"/>
      <c r="C146" s="96"/>
      <c r="D146" s="95" t="s">
        <v>17</v>
      </c>
      <c r="E146" s="100" t="s">
        <v>87</v>
      </c>
      <c r="F146" s="53" t="s">
        <v>13</v>
      </c>
      <c r="G146" s="53" t="s">
        <v>13</v>
      </c>
      <c r="H146" s="32">
        <v>155098</v>
      </c>
      <c r="I146" s="7">
        <v>23.96</v>
      </c>
      <c r="J146" s="32">
        <v>63500</v>
      </c>
      <c r="K146" s="59">
        <v>9.81</v>
      </c>
      <c r="L146" s="57">
        <v>162599</v>
      </c>
      <c r="M146" s="7">
        <v>25.12</v>
      </c>
      <c r="N146" s="57">
        <v>199300</v>
      </c>
      <c r="O146" s="7">
        <v>30.79</v>
      </c>
      <c r="P146" s="57">
        <v>56387</v>
      </c>
      <c r="Q146" s="55">
        <v>8.71</v>
      </c>
      <c r="R146" s="53" t="s">
        <v>13</v>
      </c>
      <c r="S146" s="53" t="s">
        <v>13</v>
      </c>
      <c r="T146" s="53" t="s">
        <v>13</v>
      </c>
      <c r="U146" s="53" t="s">
        <v>13</v>
      </c>
      <c r="V146" s="57">
        <v>7500</v>
      </c>
      <c r="W146" s="55">
        <v>1.16</v>
      </c>
      <c r="X146" s="57">
        <v>2940</v>
      </c>
      <c r="Y146" s="64">
        <v>0.45</v>
      </c>
      <c r="Z146" s="57"/>
      <c r="AA146" s="55"/>
      <c r="AB146" s="57">
        <v>647324</v>
      </c>
      <c r="AC146" s="59">
        <v>100</v>
      </c>
      <c r="AE146" s="2" t="e">
        <f>I146+K146+M146+O146+Q146+#REF!+W146+AA146</f>
        <v>#REF!</v>
      </c>
      <c r="AF146" s="30"/>
      <c r="AG146" s="31"/>
    </row>
    <row r="147" spans="1:33" s="29" customFormat="1" ht="25.5" customHeight="1">
      <c r="A147" s="137" t="s">
        <v>45</v>
      </c>
      <c r="B147" s="138"/>
      <c r="C147" s="138"/>
      <c r="D147" s="138"/>
      <c r="E147" s="138"/>
      <c r="F147" s="52" t="s">
        <v>13</v>
      </c>
      <c r="G147" s="52" t="s">
        <v>13</v>
      </c>
      <c r="H147" s="56">
        <v>467016</v>
      </c>
      <c r="I147" s="54">
        <v>19.43</v>
      </c>
      <c r="J147" s="33">
        <v>422038</v>
      </c>
      <c r="K147" s="58">
        <v>17.55</v>
      </c>
      <c r="L147" s="56">
        <v>1474476</v>
      </c>
      <c r="M147" s="58">
        <v>61.34</v>
      </c>
      <c r="N147" s="56">
        <v>35041</v>
      </c>
      <c r="O147" s="58">
        <v>1.46</v>
      </c>
      <c r="P147" s="56">
        <v>5230</v>
      </c>
      <c r="Q147" s="54">
        <v>0.22</v>
      </c>
      <c r="R147" s="52" t="s">
        <v>13</v>
      </c>
      <c r="S147" s="52" t="s">
        <v>13</v>
      </c>
      <c r="T147" s="52" t="s">
        <v>13</v>
      </c>
      <c r="U147" s="52" t="s">
        <v>13</v>
      </c>
      <c r="V147" s="52" t="s">
        <v>13</v>
      </c>
      <c r="W147" s="52" t="s">
        <v>13</v>
      </c>
      <c r="X147" s="52" t="s">
        <v>13</v>
      </c>
      <c r="Y147" s="52" t="s">
        <v>13</v>
      </c>
      <c r="Z147" s="52" t="s">
        <v>13</v>
      </c>
      <c r="AA147" s="52" t="s">
        <v>13</v>
      </c>
      <c r="AB147" s="56">
        <v>2403801</v>
      </c>
      <c r="AC147" s="58">
        <v>100</v>
      </c>
      <c r="AE147" s="2" t="e">
        <f>G147+I147+K147+M147+O147+Q147+S147+#REF!+U147+W147+AA147</f>
        <v>#VALUE!</v>
      </c>
      <c r="AF147" s="30"/>
      <c r="AG147" s="31"/>
    </row>
    <row r="148" spans="1:33" s="29" customFormat="1" ht="25.5" customHeight="1">
      <c r="A148" s="95"/>
      <c r="B148" s="96"/>
      <c r="C148" s="97" t="s">
        <v>20</v>
      </c>
      <c r="D148" s="98"/>
      <c r="E148" s="99"/>
      <c r="F148" s="53" t="s">
        <v>13</v>
      </c>
      <c r="G148" s="53" t="s">
        <v>13</v>
      </c>
      <c r="H148" s="32">
        <v>200000</v>
      </c>
      <c r="I148" s="59">
        <v>100</v>
      </c>
      <c r="J148" s="57"/>
      <c r="K148" s="59"/>
      <c r="L148" s="57"/>
      <c r="M148" s="59"/>
      <c r="N148" s="53" t="s">
        <v>13</v>
      </c>
      <c r="O148" s="6" t="s">
        <v>13</v>
      </c>
      <c r="P148" s="53" t="s">
        <v>13</v>
      </c>
      <c r="Q148" s="53" t="s">
        <v>13</v>
      </c>
      <c r="R148" s="53" t="s">
        <v>13</v>
      </c>
      <c r="S148" s="53" t="s">
        <v>13</v>
      </c>
      <c r="T148" s="53" t="s">
        <v>13</v>
      </c>
      <c r="U148" s="53" t="s">
        <v>13</v>
      </c>
      <c r="V148" s="53" t="s">
        <v>13</v>
      </c>
      <c r="W148" s="53" t="s">
        <v>13</v>
      </c>
      <c r="X148" s="53" t="s">
        <v>13</v>
      </c>
      <c r="Y148" s="53" t="s">
        <v>13</v>
      </c>
      <c r="Z148" s="53" t="s">
        <v>13</v>
      </c>
      <c r="AA148" s="53" t="s">
        <v>13</v>
      </c>
      <c r="AB148" s="57">
        <v>200000</v>
      </c>
      <c r="AC148" s="59">
        <v>100</v>
      </c>
      <c r="AE148" s="2" t="e">
        <f>G148+I148+K148+M148+O148+Q148+S148+#REF!+U148+W148+AA148</f>
        <v>#VALUE!</v>
      </c>
      <c r="AF148" s="30"/>
      <c r="AG148" s="31"/>
    </row>
    <row r="149" spans="1:33" s="29" customFormat="1" ht="33" customHeight="1">
      <c r="A149" s="95"/>
      <c r="B149" s="95"/>
      <c r="C149" s="96"/>
      <c r="D149" s="95"/>
      <c r="E149" s="101" t="s">
        <v>89</v>
      </c>
      <c r="F149" s="4" t="s">
        <v>13</v>
      </c>
      <c r="G149" s="6" t="s">
        <v>13</v>
      </c>
      <c r="H149" s="57">
        <v>200000</v>
      </c>
      <c r="I149" s="59">
        <v>100</v>
      </c>
      <c r="J149" s="4" t="s">
        <v>13</v>
      </c>
      <c r="K149" s="6" t="s">
        <v>13</v>
      </c>
      <c r="L149" s="4" t="s">
        <v>13</v>
      </c>
      <c r="M149" s="6" t="s">
        <v>13</v>
      </c>
      <c r="N149" s="4" t="s">
        <v>13</v>
      </c>
      <c r="O149" s="6" t="s">
        <v>13</v>
      </c>
      <c r="P149" s="53" t="s">
        <v>13</v>
      </c>
      <c r="Q149" s="53" t="s">
        <v>13</v>
      </c>
      <c r="R149" s="53" t="s">
        <v>13</v>
      </c>
      <c r="S149" s="53" t="s">
        <v>13</v>
      </c>
      <c r="T149" s="53" t="s">
        <v>13</v>
      </c>
      <c r="U149" s="53" t="s">
        <v>13</v>
      </c>
      <c r="V149" s="53" t="s">
        <v>13</v>
      </c>
      <c r="W149" s="53" t="s">
        <v>13</v>
      </c>
      <c r="X149" s="53" t="s">
        <v>13</v>
      </c>
      <c r="Y149" s="53" t="s">
        <v>13</v>
      </c>
      <c r="Z149" s="53" t="s">
        <v>13</v>
      </c>
      <c r="AA149" s="53" t="s">
        <v>13</v>
      </c>
      <c r="AB149" s="57">
        <v>200000</v>
      </c>
      <c r="AC149" s="59">
        <v>100</v>
      </c>
      <c r="AE149" s="2" t="e">
        <f>G149+I149+K149+M149+O149+Q149+S149+#REF!+U149+W149+AA149</f>
        <v>#VALUE!</v>
      </c>
      <c r="AF149" s="30"/>
      <c r="AG149" s="31"/>
    </row>
    <row r="150" spans="1:33" s="29" customFormat="1" ht="27" customHeight="1">
      <c r="A150" s="95"/>
      <c r="B150" s="96"/>
      <c r="C150" s="97" t="s">
        <v>85</v>
      </c>
      <c r="D150" s="98"/>
      <c r="E150" s="98"/>
      <c r="F150" s="53" t="s">
        <v>13</v>
      </c>
      <c r="G150" s="53" t="s">
        <v>13</v>
      </c>
      <c r="H150" s="57">
        <v>267016</v>
      </c>
      <c r="I150" s="7">
        <v>12.12</v>
      </c>
      <c r="J150" s="57">
        <v>422038</v>
      </c>
      <c r="K150" s="7">
        <v>19.15</v>
      </c>
      <c r="L150" s="32">
        <v>1474476</v>
      </c>
      <c r="M150" s="64">
        <v>66.9</v>
      </c>
      <c r="N150" s="32">
        <v>35041</v>
      </c>
      <c r="O150" s="6">
        <v>1.59</v>
      </c>
      <c r="P150" s="32">
        <v>5230</v>
      </c>
      <c r="Q150" s="59">
        <v>0.24</v>
      </c>
      <c r="R150" s="53" t="s">
        <v>13</v>
      </c>
      <c r="S150" s="53" t="s">
        <v>13</v>
      </c>
      <c r="T150" s="53" t="s">
        <v>13</v>
      </c>
      <c r="U150" s="53" t="s">
        <v>13</v>
      </c>
      <c r="V150" s="53" t="s">
        <v>13</v>
      </c>
      <c r="W150" s="53" t="s">
        <v>13</v>
      </c>
      <c r="X150" s="53" t="s">
        <v>13</v>
      </c>
      <c r="Y150" s="53" t="s">
        <v>13</v>
      </c>
      <c r="Z150" s="53" t="s">
        <v>13</v>
      </c>
      <c r="AA150" s="53" t="s">
        <v>13</v>
      </c>
      <c r="AB150" s="57">
        <v>2203801</v>
      </c>
      <c r="AC150" s="59">
        <v>100</v>
      </c>
      <c r="AE150" s="2">
        <f>I150+K150+M150+O150+Q150</f>
        <v>100</v>
      </c>
      <c r="AF150" s="30"/>
      <c r="AG150" s="31"/>
    </row>
    <row r="151" spans="1:33" s="29" customFormat="1" ht="27" customHeight="1">
      <c r="A151" s="95"/>
      <c r="B151" s="95"/>
      <c r="C151" s="96"/>
      <c r="D151" s="95" t="s">
        <v>15</v>
      </c>
      <c r="E151" s="100" t="s">
        <v>92</v>
      </c>
      <c r="F151" s="53" t="s">
        <v>13</v>
      </c>
      <c r="G151" s="53" t="s">
        <v>13</v>
      </c>
      <c r="H151" s="57">
        <v>245021</v>
      </c>
      <c r="I151" s="7">
        <v>11.89</v>
      </c>
      <c r="J151" s="57">
        <v>422038</v>
      </c>
      <c r="K151" s="7">
        <v>20.49</v>
      </c>
      <c r="L151" s="32">
        <v>1392962</v>
      </c>
      <c r="M151" s="7">
        <v>67.62</v>
      </c>
      <c r="N151" s="4" t="s">
        <v>13</v>
      </c>
      <c r="O151" s="6" t="s">
        <v>13</v>
      </c>
      <c r="P151" s="32"/>
      <c r="Q151" s="59"/>
      <c r="R151" s="53" t="s">
        <v>13</v>
      </c>
      <c r="S151" s="53" t="s">
        <v>13</v>
      </c>
      <c r="T151" s="53" t="s">
        <v>13</v>
      </c>
      <c r="U151" s="53" t="s">
        <v>13</v>
      </c>
      <c r="V151" s="53" t="s">
        <v>13</v>
      </c>
      <c r="W151" s="53" t="s">
        <v>13</v>
      </c>
      <c r="X151" s="53" t="s">
        <v>13</v>
      </c>
      <c r="Y151" s="53" t="s">
        <v>13</v>
      </c>
      <c r="Z151" s="53" t="s">
        <v>13</v>
      </c>
      <c r="AA151" s="53" t="s">
        <v>13</v>
      </c>
      <c r="AB151" s="57">
        <v>2060021</v>
      </c>
      <c r="AC151" s="59">
        <v>100</v>
      </c>
      <c r="AE151" s="2" t="e">
        <f>I151+K151+M151+O151+Q151</f>
        <v>#VALUE!</v>
      </c>
      <c r="AF151" s="30"/>
      <c r="AG151" s="31"/>
    </row>
    <row r="152" spans="1:33" s="29" customFormat="1" ht="27" customHeight="1">
      <c r="A152" s="95"/>
      <c r="B152" s="95"/>
      <c r="C152" s="96"/>
      <c r="D152" s="95" t="s">
        <v>17</v>
      </c>
      <c r="E152" s="100" t="s">
        <v>93</v>
      </c>
      <c r="F152" s="53" t="s">
        <v>13</v>
      </c>
      <c r="G152" s="53" t="s">
        <v>13</v>
      </c>
      <c r="H152" s="57">
        <v>21995</v>
      </c>
      <c r="I152" s="64">
        <v>15.3</v>
      </c>
      <c r="J152" s="57"/>
      <c r="K152" s="55"/>
      <c r="L152" s="32">
        <v>81514</v>
      </c>
      <c r="M152" s="7">
        <v>56.69</v>
      </c>
      <c r="N152" s="32">
        <v>35041</v>
      </c>
      <c r="O152" s="6">
        <v>24.37</v>
      </c>
      <c r="P152" s="32">
        <v>5230</v>
      </c>
      <c r="Q152" s="59">
        <v>3.64</v>
      </c>
      <c r="R152" s="53" t="s">
        <v>13</v>
      </c>
      <c r="S152" s="53" t="s">
        <v>13</v>
      </c>
      <c r="T152" s="53" t="s">
        <v>13</v>
      </c>
      <c r="U152" s="53" t="s">
        <v>13</v>
      </c>
      <c r="V152" s="53" t="s">
        <v>13</v>
      </c>
      <c r="W152" s="53" t="s">
        <v>13</v>
      </c>
      <c r="X152" s="53" t="s">
        <v>13</v>
      </c>
      <c r="Y152" s="53" t="s">
        <v>13</v>
      </c>
      <c r="Z152" s="53" t="s">
        <v>13</v>
      </c>
      <c r="AA152" s="53" t="s">
        <v>13</v>
      </c>
      <c r="AB152" s="57">
        <v>143780</v>
      </c>
      <c r="AC152" s="59">
        <v>100</v>
      </c>
      <c r="AE152" s="2">
        <f>M152+O152+Q152</f>
        <v>84.7</v>
      </c>
      <c r="AF152" s="30"/>
      <c r="AG152" s="31"/>
    </row>
    <row r="153" spans="1:33" s="29" customFormat="1" ht="28.5" customHeight="1">
      <c r="A153" s="143" t="s">
        <v>47</v>
      </c>
      <c r="B153" s="144"/>
      <c r="C153" s="144"/>
      <c r="D153" s="144"/>
      <c r="E153" s="144"/>
      <c r="F153" s="52" t="s">
        <v>13</v>
      </c>
      <c r="G153" s="52" t="s">
        <v>13</v>
      </c>
      <c r="H153" s="52" t="s">
        <v>13</v>
      </c>
      <c r="I153" s="52" t="s">
        <v>13</v>
      </c>
      <c r="J153" s="52" t="s">
        <v>13</v>
      </c>
      <c r="K153" s="52" t="s">
        <v>13</v>
      </c>
      <c r="L153" s="56">
        <v>4416</v>
      </c>
      <c r="M153" s="54">
        <v>61.98</v>
      </c>
      <c r="N153" s="56">
        <v>1199</v>
      </c>
      <c r="O153" s="54">
        <v>16.83</v>
      </c>
      <c r="P153" s="56">
        <v>1510</v>
      </c>
      <c r="Q153" s="54">
        <v>21.19</v>
      </c>
      <c r="R153" s="52" t="s">
        <v>13</v>
      </c>
      <c r="S153" s="52"/>
      <c r="T153" s="52" t="s">
        <v>13</v>
      </c>
      <c r="U153" s="52" t="s">
        <v>13</v>
      </c>
      <c r="V153" s="52" t="s">
        <v>13</v>
      </c>
      <c r="W153" s="52" t="s">
        <v>13</v>
      </c>
      <c r="X153" s="52" t="s">
        <v>13</v>
      </c>
      <c r="Y153" s="52" t="s">
        <v>13</v>
      </c>
      <c r="Z153" s="52" t="s">
        <v>13</v>
      </c>
      <c r="AA153" s="52" t="s">
        <v>13</v>
      </c>
      <c r="AB153" s="56">
        <v>7125</v>
      </c>
      <c r="AC153" s="54">
        <v>100</v>
      </c>
      <c r="AE153" s="2" t="e">
        <f>G153+I153+K153+M153+O153+Q153+S153+#REF!+U153+W153+AA153</f>
        <v>#VALUE!</v>
      </c>
      <c r="AF153" s="30"/>
      <c r="AG153" s="31"/>
    </row>
    <row r="154" spans="1:33" s="29" customFormat="1" ht="28.5" customHeight="1">
      <c r="A154" s="137" t="s">
        <v>94</v>
      </c>
      <c r="B154" s="138"/>
      <c r="C154" s="138"/>
      <c r="D154" s="138"/>
      <c r="E154" s="138"/>
      <c r="F154" s="52" t="s">
        <v>13</v>
      </c>
      <c r="G154" s="52" t="s">
        <v>13</v>
      </c>
      <c r="H154" s="52" t="s">
        <v>13</v>
      </c>
      <c r="I154" s="52" t="s">
        <v>13</v>
      </c>
      <c r="J154" s="52" t="s">
        <v>13</v>
      </c>
      <c r="K154" s="52" t="s">
        <v>13</v>
      </c>
      <c r="L154" s="56">
        <v>4416</v>
      </c>
      <c r="M154" s="54">
        <v>61.98</v>
      </c>
      <c r="N154" s="56">
        <v>1199</v>
      </c>
      <c r="O154" s="54">
        <v>16.83</v>
      </c>
      <c r="P154" s="56">
        <v>1510</v>
      </c>
      <c r="Q154" s="54">
        <v>21.19</v>
      </c>
      <c r="R154" s="52" t="s">
        <v>13</v>
      </c>
      <c r="S154" s="52"/>
      <c r="T154" s="52" t="s">
        <v>13</v>
      </c>
      <c r="U154" s="52" t="s">
        <v>13</v>
      </c>
      <c r="V154" s="52" t="s">
        <v>13</v>
      </c>
      <c r="W154" s="52" t="s">
        <v>13</v>
      </c>
      <c r="X154" s="52" t="s">
        <v>13</v>
      </c>
      <c r="Y154" s="52" t="s">
        <v>13</v>
      </c>
      <c r="Z154" s="52" t="s">
        <v>13</v>
      </c>
      <c r="AA154" s="52" t="s">
        <v>13</v>
      </c>
      <c r="AB154" s="56">
        <v>7125</v>
      </c>
      <c r="AC154" s="54">
        <v>100</v>
      </c>
      <c r="AE154" s="2" t="e">
        <f>G154+I154+K154+M154+O154+Q154+S154+#REF!+U154+W154+AA154</f>
        <v>#VALUE!</v>
      </c>
      <c r="AF154" s="30"/>
      <c r="AG154" s="31"/>
    </row>
    <row r="155" spans="1:33" s="29" customFormat="1" ht="27" customHeight="1">
      <c r="A155" s="95"/>
      <c r="B155" s="96"/>
      <c r="C155" s="97" t="s">
        <v>14</v>
      </c>
      <c r="D155" s="98"/>
      <c r="E155" s="99"/>
      <c r="F155" s="53" t="s">
        <v>13</v>
      </c>
      <c r="G155" s="53" t="s">
        <v>13</v>
      </c>
      <c r="H155" s="53" t="s">
        <v>13</v>
      </c>
      <c r="I155" s="53" t="s">
        <v>13</v>
      </c>
      <c r="J155" s="53" t="s">
        <v>13</v>
      </c>
      <c r="K155" s="53" t="s">
        <v>13</v>
      </c>
      <c r="L155" s="57">
        <v>4416</v>
      </c>
      <c r="M155" s="7">
        <v>61.98</v>
      </c>
      <c r="N155" s="57">
        <v>1199</v>
      </c>
      <c r="O155" s="7">
        <v>16.83</v>
      </c>
      <c r="P155" s="57">
        <v>1510</v>
      </c>
      <c r="Q155" s="7">
        <v>21.19</v>
      </c>
      <c r="R155" s="53" t="s">
        <v>13</v>
      </c>
      <c r="S155" s="53"/>
      <c r="T155" s="53" t="s">
        <v>13</v>
      </c>
      <c r="U155" s="53" t="s">
        <v>13</v>
      </c>
      <c r="V155" s="53" t="s">
        <v>13</v>
      </c>
      <c r="W155" s="53" t="s">
        <v>13</v>
      </c>
      <c r="X155" s="53" t="s">
        <v>13</v>
      </c>
      <c r="Y155" s="53" t="s">
        <v>13</v>
      </c>
      <c r="Z155" s="53" t="s">
        <v>13</v>
      </c>
      <c r="AA155" s="53" t="s">
        <v>13</v>
      </c>
      <c r="AB155" s="57">
        <v>7125</v>
      </c>
      <c r="AC155" s="55">
        <v>100</v>
      </c>
      <c r="AE155" s="2" t="e">
        <f>G155+I155+K155+M155+O155+Q155+S155+#REF!+U155+W155+AA155</f>
        <v>#VALUE!</v>
      </c>
      <c r="AF155" s="30"/>
      <c r="AG155" s="31"/>
    </row>
    <row r="156" spans="1:33" s="29" customFormat="1" ht="29.25" customHeight="1">
      <c r="A156" s="95"/>
      <c r="B156" s="96"/>
      <c r="C156" s="97"/>
      <c r="D156" s="98"/>
      <c r="E156" s="99"/>
      <c r="F156" s="53"/>
      <c r="G156" s="53"/>
      <c r="H156" s="53"/>
      <c r="I156" s="53"/>
      <c r="J156" s="53"/>
      <c r="K156" s="53"/>
      <c r="L156" s="57"/>
      <c r="M156" s="55"/>
      <c r="N156" s="55"/>
      <c r="O156" s="55"/>
      <c r="P156" s="57"/>
      <c r="Q156" s="55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7"/>
      <c r="AC156" s="55"/>
      <c r="AE156" s="2"/>
      <c r="AF156" s="30"/>
      <c r="AG156" s="31"/>
    </row>
    <row r="157" spans="1:33" s="29" customFormat="1" ht="29.25" customHeight="1">
      <c r="A157" s="95"/>
      <c r="B157" s="96"/>
      <c r="C157" s="97"/>
      <c r="D157" s="98"/>
      <c r="E157" s="99"/>
      <c r="F157" s="53"/>
      <c r="G157" s="53"/>
      <c r="H157" s="53"/>
      <c r="I157" s="53"/>
      <c r="J157" s="53"/>
      <c r="K157" s="53"/>
      <c r="L157" s="57"/>
      <c r="M157" s="55"/>
      <c r="N157" s="55"/>
      <c r="O157" s="55"/>
      <c r="P157" s="57"/>
      <c r="Q157" s="55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7"/>
      <c r="AC157" s="55"/>
      <c r="AE157" s="2"/>
      <c r="AF157" s="30"/>
      <c r="AG157" s="31"/>
    </row>
    <row r="158" spans="1:33" s="29" customFormat="1" ht="29.25" customHeight="1">
      <c r="A158" s="95"/>
      <c r="B158" s="96"/>
      <c r="C158" s="97"/>
      <c r="D158" s="98"/>
      <c r="E158" s="99"/>
      <c r="F158" s="53"/>
      <c r="G158" s="53"/>
      <c r="H158" s="53"/>
      <c r="I158" s="53"/>
      <c r="J158" s="53"/>
      <c r="K158" s="53"/>
      <c r="L158" s="57"/>
      <c r="M158" s="55"/>
      <c r="N158" s="55"/>
      <c r="O158" s="55"/>
      <c r="P158" s="57"/>
      <c r="Q158" s="55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7"/>
      <c r="AC158" s="55"/>
      <c r="AE158" s="2"/>
      <c r="AF158" s="30"/>
      <c r="AG158" s="31"/>
    </row>
    <row r="159" spans="1:33" s="29" customFormat="1" ht="29.25" customHeight="1">
      <c r="A159" s="95"/>
      <c r="B159" s="96"/>
      <c r="C159" s="97"/>
      <c r="D159" s="98"/>
      <c r="E159" s="99"/>
      <c r="F159" s="53"/>
      <c r="G159" s="53"/>
      <c r="H159" s="53"/>
      <c r="I159" s="53"/>
      <c r="J159" s="53"/>
      <c r="K159" s="53"/>
      <c r="L159" s="57"/>
      <c r="M159" s="55"/>
      <c r="N159" s="55"/>
      <c r="O159" s="55"/>
      <c r="P159" s="57"/>
      <c r="Q159" s="55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7"/>
      <c r="AC159" s="55"/>
      <c r="AE159" s="2"/>
      <c r="AF159" s="30"/>
      <c r="AG159" s="31"/>
    </row>
    <row r="160" spans="1:33" s="29" customFormat="1" ht="29.25" customHeight="1">
      <c r="A160" s="95"/>
      <c r="B160" s="96"/>
      <c r="C160" s="97"/>
      <c r="D160" s="98"/>
      <c r="E160" s="99"/>
      <c r="F160" s="53"/>
      <c r="G160" s="53"/>
      <c r="H160" s="53"/>
      <c r="I160" s="53"/>
      <c r="J160" s="53"/>
      <c r="K160" s="53"/>
      <c r="L160" s="57"/>
      <c r="M160" s="55"/>
      <c r="N160" s="55"/>
      <c r="O160" s="55"/>
      <c r="P160" s="57"/>
      <c r="Q160" s="55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7"/>
      <c r="AC160" s="55"/>
      <c r="AE160" s="2"/>
      <c r="AF160" s="30"/>
      <c r="AG160" s="31"/>
    </row>
    <row r="161" spans="1:33" s="29" customFormat="1" ht="29.25" customHeight="1">
      <c r="A161" s="95"/>
      <c r="B161" s="96"/>
      <c r="C161" s="97"/>
      <c r="D161" s="98"/>
      <c r="E161" s="99"/>
      <c r="F161" s="53"/>
      <c r="G161" s="53"/>
      <c r="H161" s="53"/>
      <c r="I161" s="53"/>
      <c r="J161" s="53"/>
      <c r="K161" s="53"/>
      <c r="L161" s="57"/>
      <c r="M161" s="55"/>
      <c r="N161" s="55"/>
      <c r="O161" s="55"/>
      <c r="P161" s="57"/>
      <c r="Q161" s="55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7"/>
      <c r="AC161" s="55"/>
      <c r="AE161" s="2"/>
      <c r="AF161" s="30"/>
      <c r="AG161" s="31"/>
    </row>
    <row r="162" spans="1:33" s="29" customFormat="1" ht="29.25" customHeight="1">
      <c r="A162" s="95"/>
      <c r="B162" s="96"/>
      <c r="C162" s="97"/>
      <c r="D162" s="98"/>
      <c r="E162" s="99"/>
      <c r="F162" s="53"/>
      <c r="G162" s="53"/>
      <c r="H162" s="53"/>
      <c r="I162" s="53"/>
      <c r="J162" s="53"/>
      <c r="K162" s="53"/>
      <c r="L162" s="57"/>
      <c r="M162" s="55"/>
      <c r="N162" s="55"/>
      <c r="O162" s="55"/>
      <c r="P162" s="57"/>
      <c r="Q162" s="55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7"/>
      <c r="AC162" s="55"/>
      <c r="AE162" s="2"/>
      <c r="AF162" s="30"/>
      <c r="AG162" s="31"/>
    </row>
    <row r="163" spans="1:33" s="29" customFormat="1" ht="29.25" customHeight="1">
      <c r="A163" s="95"/>
      <c r="B163" s="96"/>
      <c r="C163" s="97"/>
      <c r="D163" s="98"/>
      <c r="E163" s="99"/>
      <c r="F163" s="53"/>
      <c r="G163" s="53"/>
      <c r="H163" s="53"/>
      <c r="I163" s="53"/>
      <c r="J163" s="53"/>
      <c r="K163" s="53"/>
      <c r="L163" s="57"/>
      <c r="M163" s="55"/>
      <c r="N163" s="55"/>
      <c r="O163" s="55"/>
      <c r="P163" s="57"/>
      <c r="Q163" s="55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7"/>
      <c r="AC163" s="55"/>
      <c r="AE163" s="2"/>
      <c r="AF163" s="30"/>
      <c r="AG163" s="31"/>
    </row>
    <row r="164" spans="1:33" s="29" customFormat="1" ht="29.25" customHeight="1">
      <c r="A164" s="95"/>
      <c r="B164" s="96"/>
      <c r="C164" s="97"/>
      <c r="D164" s="98"/>
      <c r="E164" s="99"/>
      <c r="F164" s="53"/>
      <c r="G164" s="53"/>
      <c r="H164" s="53"/>
      <c r="I164" s="53"/>
      <c r="J164" s="53"/>
      <c r="K164" s="53"/>
      <c r="L164" s="57"/>
      <c r="M164" s="55"/>
      <c r="N164" s="55"/>
      <c r="O164" s="55"/>
      <c r="P164" s="57"/>
      <c r="Q164" s="55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7"/>
      <c r="AC164" s="55"/>
      <c r="AE164" s="2"/>
      <c r="AF164" s="30"/>
      <c r="AG164" s="31"/>
    </row>
    <row r="165" spans="1:33" s="29" customFormat="1" ht="29.25" customHeight="1">
      <c r="A165" s="95"/>
      <c r="B165" s="96"/>
      <c r="C165" s="97"/>
      <c r="D165" s="98"/>
      <c r="E165" s="99"/>
      <c r="F165" s="53"/>
      <c r="G165" s="53"/>
      <c r="H165" s="53"/>
      <c r="I165" s="53"/>
      <c r="J165" s="53"/>
      <c r="K165" s="53"/>
      <c r="L165" s="57"/>
      <c r="M165" s="55"/>
      <c r="N165" s="55"/>
      <c r="O165" s="55"/>
      <c r="P165" s="57"/>
      <c r="Q165" s="55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7"/>
      <c r="AC165" s="55"/>
      <c r="AE165" s="2"/>
      <c r="AF165" s="30"/>
      <c r="AG165" s="31"/>
    </row>
    <row r="166" spans="1:33" s="29" customFormat="1" ht="29.25" customHeight="1">
      <c r="A166" s="95"/>
      <c r="B166" s="96"/>
      <c r="C166" s="97"/>
      <c r="D166" s="98"/>
      <c r="E166" s="99"/>
      <c r="F166" s="53"/>
      <c r="G166" s="53"/>
      <c r="H166" s="53"/>
      <c r="I166" s="53"/>
      <c r="J166" s="53"/>
      <c r="K166" s="53"/>
      <c r="L166" s="57"/>
      <c r="M166" s="55"/>
      <c r="N166" s="55"/>
      <c r="O166" s="55"/>
      <c r="P166" s="57"/>
      <c r="Q166" s="55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7"/>
      <c r="AC166" s="55"/>
      <c r="AE166" s="2"/>
      <c r="AF166" s="30"/>
      <c r="AG166" s="31"/>
    </row>
    <row r="167" spans="1:33" s="29" customFormat="1" ht="29.25" customHeight="1">
      <c r="A167" s="95"/>
      <c r="B167" s="96"/>
      <c r="C167" s="97"/>
      <c r="D167" s="98"/>
      <c r="E167" s="99"/>
      <c r="F167" s="53"/>
      <c r="G167" s="53"/>
      <c r="H167" s="53"/>
      <c r="I167" s="53"/>
      <c r="J167" s="53"/>
      <c r="K167" s="53"/>
      <c r="L167" s="57"/>
      <c r="M167" s="55"/>
      <c r="N167" s="55"/>
      <c r="O167" s="55"/>
      <c r="P167" s="57"/>
      <c r="Q167" s="55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7"/>
      <c r="AC167" s="55"/>
      <c r="AE167" s="2"/>
      <c r="AF167" s="30"/>
      <c r="AG167" s="31"/>
    </row>
    <row r="168" spans="1:33" s="29" customFormat="1" ht="22.5" customHeight="1">
      <c r="A168" s="95"/>
      <c r="B168" s="96"/>
      <c r="C168" s="97"/>
      <c r="D168" s="98"/>
      <c r="E168" s="99"/>
      <c r="F168" s="43"/>
      <c r="G168" s="43"/>
      <c r="H168" s="43"/>
      <c r="I168" s="43"/>
      <c r="J168" s="43"/>
      <c r="K168" s="43"/>
      <c r="L168" s="44"/>
      <c r="M168" s="45"/>
      <c r="N168" s="44"/>
      <c r="O168" s="45"/>
      <c r="P168" s="44"/>
      <c r="Q168" s="45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6"/>
      <c r="AC168" s="47"/>
      <c r="AE168" s="2"/>
      <c r="AF168" s="30"/>
      <c r="AG168" s="31"/>
    </row>
    <row r="169" spans="1:50" s="41" customFormat="1" ht="30" customHeight="1">
      <c r="A169" s="135" t="s">
        <v>109</v>
      </c>
      <c r="B169" s="136"/>
      <c r="C169" s="136"/>
      <c r="D169" s="136"/>
      <c r="E169" s="136"/>
      <c r="F169" s="82">
        <v>4260023</v>
      </c>
      <c r="G169" s="63">
        <v>1.58</v>
      </c>
      <c r="H169" s="82">
        <v>13381864</v>
      </c>
      <c r="I169" s="63">
        <v>4.96</v>
      </c>
      <c r="J169" s="82">
        <v>22953150</v>
      </c>
      <c r="K169" s="63">
        <v>8.51</v>
      </c>
      <c r="L169" s="82">
        <v>197494303</v>
      </c>
      <c r="M169" s="63">
        <v>73.18</v>
      </c>
      <c r="N169" s="82">
        <v>23887307</v>
      </c>
      <c r="O169" s="63">
        <v>8.85</v>
      </c>
      <c r="P169" s="82">
        <v>1853647</v>
      </c>
      <c r="Q169" s="63">
        <v>0.69</v>
      </c>
      <c r="R169" s="82">
        <v>1134224</v>
      </c>
      <c r="S169" s="63">
        <v>0.42</v>
      </c>
      <c r="T169" s="82">
        <v>8602</v>
      </c>
      <c r="U169" s="63" t="s">
        <v>114</v>
      </c>
      <c r="V169" s="82">
        <v>149567</v>
      </c>
      <c r="W169" s="63">
        <v>0.06</v>
      </c>
      <c r="X169" s="82">
        <v>4430196</v>
      </c>
      <c r="Y169" s="63">
        <v>1.64</v>
      </c>
      <c r="Z169" s="82">
        <v>305541</v>
      </c>
      <c r="AA169" s="63">
        <v>0.11</v>
      </c>
      <c r="AB169" s="82">
        <v>269858424</v>
      </c>
      <c r="AC169" s="63">
        <v>100</v>
      </c>
      <c r="AD169" s="35"/>
      <c r="AE169" s="2" t="e">
        <f>G169+I169+K169+M169+O169+Q169+S169+#REF!+W169+AA169</f>
        <v>#REF!</v>
      </c>
      <c r="AF169" s="26"/>
      <c r="AG169" s="27"/>
      <c r="AH169" s="36"/>
      <c r="AI169" s="37"/>
      <c r="AJ169" s="38"/>
      <c r="AK169" s="37"/>
      <c r="AL169" s="38"/>
      <c r="AM169" s="37"/>
      <c r="AN169" s="36"/>
      <c r="AO169" s="37"/>
      <c r="AP169" s="36"/>
      <c r="AQ169" s="37"/>
      <c r="AR169" s="39"/>
      <c r="AS169" s="39"/>
      <c r="AT169" s="39"/>
      <c r="AU169" s="39"/>
      <c r="AV169" s="39"/>
      <c r="AW169" s="37"/>
      <c r="AX169" s="40"/>
    </row>
    <row r="170" spans="1:31" ht="18" customHeight="1">
      <c r="A170" s="109" t="s">
        <v>172</v>
      </c>
      <c r="B170" s="110"/>
      <c r="C170" s="110"/>
      <c r="N170" s="8"/>
      <c r="P170" s="87" t="s">
        <v>159</v>
      </c>
      <c r="AE170" s="2" t="e">
        <f>G170+I170+K170+M170+O170+Q170+S170+#REF!+U170+W170+AA170</f>
        <v>#REF!</v>
      </c>
    </row>
    <row r="172" spans="32:33" ht="16.5" customHeight="1">
      <c r="AF172" s="42"/>
      <c r="AG172" s="26"/>
    </row>
    <row r="173" ht="16.5" customHeight="1">
      <c r="AF173" s="42"/>
    </row>
  </sheetData>
  <sheetProtection/>
  <mergeCells count="37">
    <mergeCell ref="A103:E103"/>
    <mergeCell ref="A7:E7"/>
    <mergeCell ref="A8:E8"/>
    <mergeCell ref="A27:E27"/>
    <mergeCell ref="A46:E46"/>
    <mergeCell ref="A82:E82"/>
    <mergeCell ref="A12:E12"/>
    <mergeCell ref="A13:E13"/>
    <mergeCell ref="A104:E104"/>
    <mergeCell ref="A106:E106"/>
    <mergeCell ref="A154:E154"/>
    <mergeCell ref="A112:E112"/>
    <mergeCell ref="A114:E114"/>
    <mergeCell ref="A110:E110"/>
    <mergeCell ref="A122:E122"/>
    <mergeCell ref="A123:E123"/>
    <mergeCell ref="A129:E129"/>
    <mergeCell ref="A153:E153"/>
    <mergeCell ref="A3:E5"/>
    <mergeCell ref="T4:U4"/>
    <mergeCell ref="E1:O1"/>
    <mergeCell ref="A169:E169"/>
    <mergeCell ref="A141:E141"/>
    <mergeCell ref="A147:E147"/>
    <mergeCell ref="F4:G4"/>
    <mergeCell ref="H4:I4"/>
    <mergeCell ref="J4:K4"/>
    <mergeCell ref="L4:M4"/>
    <mergeCell ref="AB3:AC4"/>
    <mergeCell ref="V4:W4"/>
    <mergeCell ref="N4:O4"/>
    <mergeCell ref="P4:Q4"/>
    <mergeCell ref="R4:S4"/>
    <mergeCell ref="Z3:AA4"/>
    <mergeCell ref="P3:W3"/>
    <mergeCell ref="F3:O3"/>
    <mergeCell ref="X3:Y4"/>
  </mergeCells>
  <printOptions horizontalCentered="1"/>
  <pageMargins left="0.35433070866141736" right="0.35433070866141736" top="0.7874015748031497" bottom="0.6299212598425197" header="0.3937007874015748" footer="0.3937007874015748"/>
  <pageSetup firstPageNumber="1" useFirstPageNumber="1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李珮甄</dc:creator>
  <cp:keywords/>
  <dc:description/>
  <cp:lastModifiedBy>李珮甄</cp:lastModifiedBy>
  <cp:lastPrinted>2020-08-14T02:31:43Z</cp:lastPrinted>
  <dcterms:created xsi:type="dcterms:W3CDTF">2018-07-30T07:21:32Z</dcterms:created>
  <dcterms:modified xsi:type="dcterms:W3CDTF">2020-08-14T02:45:08Z</dcterms:modified>
  <cp:category/>
  <cp:version/>
  <cp:contentType/>
  <cp:contentStatus/>
</cp:coreProperties>
</file>