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690" windowHeight="6135" activeTab="0"/>
  </bookViews>
  <sheets>
    <sheet name="收支" sheetId="1" r:id="rId1"/>
    <sheet name="餘絀撥補" sheetId="2" r:id="rId2"/>
    <sheet name="現金流量" sheetId="3" r:id="rId3"/>
    <sheet name="平衡表" sheetId="4" r:id="rId4"/>
  </sheets>
  <definedNames>
    <definedName name="_xlnm.Print_Area" localSheetId="1">'餘絀撥補'!$A$2:$D$29</definedName>
  </definedNames>
  <calcPr fullCalcOnLoad="1"/>
</workbook>
</file>

<file path=xl/sharedStrings.xml><?xml version="1.0" encoding="utf-8"?>
<sst xmlns="http://schemas.openxmlformats.org/spreadsheetml/2006/main" count="124" uniqueCount="120">
  <si>
    <t>本年度決算數</t>
  </si>
  <si>
    <t>％</t>
  </si>
  <si>
    <t>餘絀</t>
  </si>
  <si>
    <t>決算數</t>
  </si>
  <si>
    <t xml:space="preserve">   減：增加預付費用</t>
  </si>
  <si>
    <t xml:space="preserve">       增加應收款項</t>
  </si>
  <si>
    <t>金額</t>
  </si>
  <si>
    <t>資產</t>
  </si>
  <si>
    <t>負債</t>
  </si>
  <si>
    <t>國家金融安定基金餘絀撥補決算表</t>
  </si>
  <si>
    <t>─────────────────</t>
  </si>
  <si>
    <t>　　前期未分配賸餘</t>
  </si>
  <si>
    <t>　　公積轉列數</t>
  </si>
  <si>
    <t>　　填補累積短絀</t>
  </si>
  <si>
    <t>　　提存公積</t>
  </si>
  <si>
    <t>　　賸餘撥充基金數</t>
  </si>
  <si>
    <t>　　解繳國庫淨額</t>
  </si>
  <si>
    <t>　　其他依法分配數</t>
  </si>
  <si>
    <t xml:space="preserve">    本期短絀</t>
  </si>
  <si>
    <t xml:space="preserve">    前期待填補之短絀</t>
  </si>
  <si>
    <t>　　撥用賸餘</t>
  </si>
  <si>
    <t>　　撥用公積</t>
  </si>
  <si>
    <t>　　折減基金</t>
  </si>
  <si>
    <t>　　國庫撥款</t>
  </si>
  <si>
    <t>修正數</t>
  </si>
  <si>
    <t>決算核定數</t>
  </si>
  <si>
    <t>───────────────</t>
  </si>
  <si>
    <t>國家金融安定基金收支餘絀決算表</t>
  </si>
  <si>
    <t>───────────────</t>
  </si>
  <si>
    <t xml:space="preserve">                                            中華民國93年度              單位：新臺幣元                  </t>
  </si>
  <si>
    <t>科        目</t>
  </si>
  <si>
    <t>原列決算數</t>
  </si>
  <si>
    <t>修正數</t>
  </si>
  <si>
    <t>決算核定數</t>
  </si>
  <si>
    <t>業務收入</t>
  </si>
  <si>
    <t xml:space="preserve">    出售有價證券利益</t>
  </si>
  <si>
    <t xml:space="preserve">    未實現有價證券增值利益</t>
  </si>
  <si>
    <t xml:space="preserve">    股利收入</t>
  </si>
  <si>
    <t xml:space="preserve">    利息收入</t>
  </si>
  <si>
    <r>
      <t xml:space="preserve">        </t>
    </r>
    <r>
      <rPr>
        <sz val="13"/>
        <color indexed="8"/>
        <rFont val="華康粗明體"/>
        <family val="3"/>
      </rPr>
      <t>其他業務收入</t>
    </r>
  </si>
  <si>
    <t>業務成本與費用</t>
  </si>
  <si>
    <t>　　出售有價證券損失</t>
  </si>
  <si>
    <t xml:space="preserve">    未實現有價證券跌價損失</t>
  </si>
  <si>
    <r>
      <t xml:space="preserve">          </t>
    </r>
    <r>
      <rPr>
        <sz val="13"/>
        <color indexed="8"/>
        <rFont val="華康粗明體"/>
        <family val="3"/>
      </rPr>
      <t>短期投資損失</t>
    </r>
  </si>
  <si>
    <t xml:space="preserve">    利息費用</t>
  </si>
  <si>
    <t xml:space="preserve">    提存投資損失特別準備</t>
  </si>
  <si>
    <t xml:space="preserve">    手續費用</t>
  </si>
  <si>
    <t xml:space="preserve">    管理及總務費用</t>
  </si>
  <si>
    <t>本期賸餘(短絀-)</t>
  </si>
  <si>
    <r>
      <t>註：累計期貨合約損失</t>
    </r>
    <r>
      <rPr>
        <sz val="14"/>
        <color indexed="8"/>
        <rFont val="Times New Roman"/>
        <family val="1"/>
      </rPr>
      <t>916,043,161</t>
    </r>
    <r>
      <rPr>
        <sz val="14"/>
        <color indexed="8"/>
        <rFont val="標楷體"/>
        <family val="4"/>
      </rPr>
      <t>元，係包括已平倉損失</t>
    </r>
    <r>
      <rPr>
        <sz val="14"/>
        <color indexed="8"/>
        <rFont val="Times New Roman"/>
        <family val="1"/>
      </rPr>
      <t>878,163,161</t>
    </r>
    <r>
      <rPr>
        <sz val="14"/>
        <color indexed="8"/>
        <rFont val="標楷體"/>
        <family val="4"/>
      </rPr>
      <t>元及未平倉損失</t>
    </r>
    <r>
      <rPr>
        <sz val="14"/>
        <color indexed="8"/>
        <rFont val="Times New Roman"/>
        <family val="1"/>
      </rPr>
      <t>37,880,000</t>
    </r>
    <r>
      <rPr>
        <sz val="14"/>
        <color indexed="8"/>
        <rFont val="標楷體"/>
        <family val="4"/>
      </rPr>
      <t>元。</t>
    </r>
  </si>
  <si>
    <r>
      <t xml:space="preserve">        </t>
    </r>
    <r>
      <rPr>
        <sz val="14"/>
        <color indexed="8"/>
        <rFont val="標楷體"/>
        <family val="4"/>
      </rPr>
      <t>茲依財務會計準則「金融商品之揭露」公報之規定，揭露上開未平倉損失內容如次：</t>
    </r>
  </si>
  <si>
    <t>註：依據「國家金融安定基金設置及管理條例」第十三條規定，本基金不受預算法有關規定之限制，故無預算列數。</t>
  </si>
  <si>
    <t>國家金融安定基金平衡表</t>
  </si>
  <si>
    <t xml:space="preserve">                       中華民國93年12月31日止           單位：新臺幣元                  </t>
  </si>
  <si>
    <t>科           目</t>
  </si>
  <si>
    <t>科        目</t>
  </si>
  <si>
    <t xml:space="preserve">    流動資產</t>
  </si>
  <si>
    <t>　流動負債</t>
  </si>
  <si>
    <t xml:space="preserve">    銀行存款</t>
  </si>
  <si>
    <t>　應付費用</t>
  </si>
  <si>
    <t xml:space="preserve">    短期投資</t>
  </si>
  <si>
    <t>　應付利息</t>
  </si>
  <si>
    <t xml:space="preserve">    有價證券</t>
  </si>
  <si>
    <t>　長期債務</t>
  </si>
  <si>
    <t xml:space="preserve">    減：備抵有價證
        券跌價損失</t>
  </si>
  <si>
    <t>　長期借款</t>
  </si>
  <si>
    <t xml:space="preserve">    應收款項</t>
  </si>
  <si>
    <t>　其他負債</t>
  </si>
  <si>
    <t xml:space="preserve">    應收股利</t>
  </si>
  <si>
    <r>
      <t>　</t>
    </r>
    <r>
      <rPr>
        <sz val="13"/>
        <color indexed="8"/>
        <rFont val="Times New Roman"/>
        <family val="1"/>
      </rPr>
      <t xml:space="preserve">    </t>
    </r>
    <r>
      <rPr>
        <sz val="13"/>
        <color indexed="8"/>
        <rFont val="華康粗明體"/>
        <family val="3"/>
      </rPr>
      <t>投資損失
    特別準備</t>
    </r>
  </si>
  <si>
    <r>
      <t xml:space="preserve">    </t>
    </r>
    <r>
      <rPr>
        <sz val="13"/>
        <color indexed="8"/>
        <rFont val="華康粗明體"/>
        <family val="3"/>
      </rPr>
      <t>　應收利息</t>
    </r>
  </si>
  <si>
    <t>淨     值</t>
  </si>
  <si>
    <r>
      <t xml:space="preserve">        </t>
    </r>
    <r>
      <rPr>
        <sz val="13"/>
        <color indexed="8"/>
        <rFont val="華康粗明體"/>
        <family val="3"/>
      </rPr>
      <t>其他應收款</t>
    </r>
  </si>
  <si>
    <r>
      <t>　累積餘絀</t>
    </r>
    <r>
      <rPr>
        <sz val="13"/>
        <color indexed="8"/>
        <rFont val="Times New Roman"/>
        <family val="1"/>
      </rPr>
      <t>(-)</t>
    </r>
  </si>
  <si>
    <t xml:space="preserve">    預付費用</t>
  </si>
  <si>
    <t>　累積短絀</t>
  </si>
  <si>
    <t xml:space="preserve">    長期投資</t>
  </si>
  <si>
    <t>　累積賸餘</t>
  </si>
  <si>
    <t xml:space="preserve">    長期股權投資</t>
  </si>
  <si>
    <t>　權益調整</t>
  </si>
  <si>
    <r>
      <t xml:space="preserve">         </t>
    </r>
    <r>
      <rPr>
        <sz val="13"/>
        <color indexed="8"/>
        <rFont val="華康粗明體"/>
        <family val="3"/>
      </rPr>
      <t xml:space="preserve">減：備抵長期股
</t>
    </r>
    <r>
      <rPr>
        <sz val="13"/>
        <color indexed="8"/>
        <rFont val="Times New Roman"/>
        <family val="1"/>
      </rPr>
      <t xml:space="preserve">         </t>
    </r>
    <r>
      <rPr>
        <sz val="13"/>
        <color indexed="8"/>
        <rFont val="華康粗明體"/>
        <family val="3"/>
      </rPr>
      <t>權投資損失</t>
    </r>
  </si>
  <si>
    <r>
      <t xml:space="preserve">　未實現長期
</t>
    </r>
    <r>
      <rPr>
        <sz val="13"/>
        <color indexed="8"/>
        <rFont val="Times New Roman"/>
        <family val="1"/>
      </rPr>
      <t xml:space="preserve">    </t>
    </r>
    <r>
      <rPr>
        <sz val="13"/>
        <color indexed="8"/>
        <rFont val="華康粗明體"/>
        <family val="3"/>
      </rPr>
      <t xml:space="preserve">股權投資損
</t>
    </r>
    <r>
      <rPr>
        <sz val="13"/>
        <color indexed="8"/>
        <rFont val="Times New Roman"/>
        <family val="1"/>
      </rPr>
      <t xml:space="preserve">    </t>
    </r>
    <r>
      <rPr>
        <sz val="13"/>
        <color indexed="8"/>
        <rFont val="華康粗明體"/>
        <family val="3"/>
      </rPr>
      <t>失</t>
    </r>
  </si>
  <si>
    <t>總　　   　計</t>
  </si>
  <si>
    <t>總　　　　計</t>
  </si>
  <si>
    <t>國家金融安定基金現金流量決算表</t>
  </si>
  <si>
    <t>────────────────</t>
  </si>
  <si>
    <t xml:space="preserve">                中華民國93年度                  單位：新臺幣元                  </t>
  </si>
  <si>
    <t>項        目</t>
  </si>
  <si>
    <t>業務活動之現金流量</t>
  </si>
  <si>
    <r>
      <t xml:space="preserve">    </t>
    </r>
    <r>
      <rPr>
        <sz val="13"/>
        <color indexed="8"/>
        <rFont val="華康粗明體"/>
        <family val="3"/>
      </rPr>
      <t>本期賸餘(短絀-)</t>
    </r>
  </si>
  <si>
    <r>
      <t xml:space="preserve">    </t>
    </r>
    <r>
      <rPr>
        <sz val="13"/>
        <color indexed="8"/>
        <rFont val="華康粗明體"/>
        <family val="3"/>
      </rPr>
      <t>調整非現金項目</t>
    </r>
  </si>
  <si>
    <t xml:space="preserve">       加：增加備抵有價證券投資損失</t>
  </si>
  <si>
    <t xml:space="preserve">               增加應付利息</t>
  </si>
  <si>
    <t xml:space="preserve">               增加應付費用</t>
  </si>
  <si>
    <r>
      <t xml:space="preserve">    </t>
    </r>
    <r>
      <rPr>
        <sz val="13"/>
        <color indexed="8"/>
        <rFont val="華康粗明體"/>
        <family val="3"/>
      </rPr>
      <t>業務活動之淨現金流入(流出-)</t>
    </r>
  </si>
  <si>
    <t>投資活動之現金流量</t>
  </si>
  <si>
    <r>
      <t xml:space="preserve">    </t>
    </r>
    <r>
      <rPr>
        <sz val="13"/>
        <color indexed="8"/>
        <rFont val="華康粗明體"/>
        <family val="3"/>
      </rPr>
      <t>減少短期投資</t>
    </r>
  </si>
  <si>
    <r>
      <t xml:space="preserve">    </t>
    </r>
    <r>
      <rPr>
        <sz val="13"/>
        <color indexed="8"/>
        <rFont val="華康粗明體"/>
        <family val="3"/>
      </rPr>
      <t>減少長期投資</t>
    </r>
  </si>
  <si>
    <r>
      <t xml:space="preserve">    </t>
    </r>
    <r>
      <rPr>
        <sz val="13"/>
        <color indexed="8"/>
        <rFont val="華康粗明體"/>
        <family val="3"/>
      </rPr>
      <t>增加短期投資</t>
    </r>
  </si>
  <si>
    <r>
      <t xml:space="preserve">    </t>
    </r>
    <r>
      <rPr>
        <sz val="13"/>
        <color indexed="8"/>
        <rFont val="華康粗明體"/>
        <family val="3"/>
      </rPr>
      <t>投資活動之淨現金流入(流出-)</t>
    </r>
  </si>
  <si>
    <t>融資活動之現金流量</t>
  </si>
  <si>
    <r>
      <t xml:space="preserve">    </t>
    </r>
    <r>
      <rPr>
        <sz val="13"/>
        <color indexed="8"/>
        <rFont val="華康粗明體"/>
        <family val="3"/>
      </rPr>
      <t>增加長期借款</t>
    </r>
  </si>
  <si>
    <r>
      <t xml:space="preserve">    </t>
    </r>
    <r>
      <rPr>
        <sz val="13"/>
        <color indexed="8"/>
        <rFont val="華康粗明體"/>
        <family val="3"/>
      </rPr>
      <t>增加基金、公積及填補短絀</t>
    </r>
  </si>
  <si>
    <r>
      <t xml:space="preserve">    </t>
    </r>
    <r>
      <rPr>
        <sz val="13"/>
        <color indexed="8"/>
        <rFont val="華康粗明體"/>
        <family val="3"/>
      </rPr>
      <t>減少長期借款</t>
    </r>
  </si>
  <si>
    <t>融資活動之淨現金流入(流出-)</t>
  </si>
  <si>
    <r>
      <t xml:space="preserve">    </t>
    </r>
    <r>
      <rPr>
        <sz val="13"/>
        <color indexed="8"/>
        <rFont val="華康粗明體"/>
        <family val="3"/>
      </rPr>
      <t>匯率變動影響數</t>
    </r>
  </si>
  <si>
    <t>現金及約當現金淨增(淨減-)</t>
  </si>
  <si>
    <t>期初現金及約當現金</t>
  </si>
  <si>
    <t>期末現金及約當現金</t>
  </si>
  <si>
    <r>
      <t>註：</t>
    </r>
    <r>
      <rPr>
        <sz val="9"/>
        <color indexed="8"/>
        <rFont val="標楷體"/>
        <family val="4"/>
      </rPr>
      <t>1</t>
    </r>
    <r>
      <rPr>
        <sz val="9"/>
        <color indexed="8"/>
        <rFont val="Times New Roman"/>
        <family val="1"/>
      </rPr>
      <t>.</t>
    </r>
    <r>
      <rPr>
        <sz val="9"/>
        <color indexed="8"/>
        <rFont val="華康粗明體"/>
        <family val="3"/>
      </rPr>
      <t>本表係採現金及約當現金基礎，包括現金及自投資日起</t>
    </r>
    <r>
      <rPr>
        <sz val="9"/>
        <color indexed="8"/>
        <rFont val="Times New Roman"/>
        <family val="1"/>
      </rPr>
      <t>3</t>
    </r>
    <r>
      <rPr>
        <sz val="9"/>
        <color indexed="8"/>
        <rFont val="華康粗明體"/>
        <family val="3"/>
      </rPr>
      <t>個月內到期或清償之債權證券。</t>
    </r>
  </si>
  <si>
    <r>
      <t>　　</t>
    </r>
    <r>
      <rPr>
        <sz val="9"/>
        <color indexed="8"/>
        <rFont val="標楷體"/>
        <family val="4"/>
      </rPr>
      <t>2</t>
    </r>
    <r>
      <rPr>
        <sz val="9"/>
        <color indexed="8"/>
        <rFont val="華康粗明體"/>
        <family val="3"/>
      </rPr>
      <t>.本表「調整非現金項目」欄所列，包括提存呆帳、醫療折讓及短絀、折舊及折耗、攤銷、兌換短 絀（賸餘－）、 處理資
      產短絀（賸餘－）、債務整理短絀（賸餘－）、其他、流動資產淨減（淨增－）、流動負債淨增（淨減－）。</t>
    </r>
  </si>
  <si>
    <t xml:space="preserve">            　      中華民國93年度                    單位：新臺幣元                  </t>
  </si>
  <si>
    <t>項            目</t>
  </si>
  <si>
    <r>
      <t>賸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華康粗明體"/>
        <family val="3"/>
      </rPr>
      <t>餘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華康粗明體"/>
        <family val="3"/>
      </rPr>
      <t>之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華康粗明體"/>
        <family val="3"/>
      </rPr>
      <t>部</t>
    </r>
  </si>
  <si>
    <t>　　本期賸餘</t>
  </si>
  <si>
    <r>
      <t>分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華康粗明體"/>
        <family val="3"/>
      </rPr>
      <t>配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華康粗明體"/>
        <family val="3"/>
      </rPr>
      <t>之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華康粗明體"/>
        <family val="3"/>
      </rPr>
      <t>部</t>
    </r>
  </si>
  <si>
    <r>
      <t>未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華康粗明體"/>
        <family val="3"/>
      </rPr>
      <t>分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華康粗明體"/>
        <family val="3"/>
      </rPr>
      <t>配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華康粗明體"/>
        <family val="3"/>
      </rPr>
      <t>賸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華康粗明體"/>
        <family val="3"/>
      </rPr>
      <t>餘</t>
    </r>
  </si>
  <si>
    <r>
      <t>短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華康粗明體"/>
        <family val="3"/>
      </rPr>
      <t>絀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華康粗明體"/>
        <family val="3"/>
      </rPr>
      <t>之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華康粗明體"/>
        <family val="3"/>
      </rPr>
      <t>部</t>
    </r>
  </si>
  <si>
    <r>
      <t>填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華康粗明體"/>
        <family val="3"/>
      </rPr>
      <t>補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華康粗明體"/>
        <family val="3"/>
      </rPr>
      <t>之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華康粗明體"/>
        <family val="3"/>
      </rPr>
      <t>部</t>
    </r>
  </si>
  <si>
    <r>
      <t>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華康粗明體"/>
        <family val="3"/>
      </rPr>
      <t>填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華康粗明體"/>
        <family val="3"/>
      </rPr>
      <t>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華康粗明體"/>
        <family val="3"/>
      </rPr>
      <t>之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華康粗明體"/>
        <family val="3"/>
      </rPr>
      <t>短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華康粗明體"/>
        <family val="3"/>
      </rPr>
      <t>絀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</si>
</sst>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_-;\-* #,##0.0_-;_-* &quot;-&quot;??_-;_-@_-"/>
    <numFmt numFmtId="178" formatCode="_-* #,##0_-;\-* #,##0_-;_-* &quot;-&quot;??_-;_-@_-"/>
    <numFmt numFmtId="179" formatCode="#,##0_);\(#,##0\)"/>
    <numFmt numFmtId="180" formatCode="#,##0_);[Red]\(#,##0\)"/>
    <numFmt numFmtId="181" formatCode="0_ "/>
    <numFmt numFmtId="182" formatCode="[$-404]ggge&quot;年&quot;m&quot;月&quot;d&quot;日&quot;"/>
    <numFmt numFmtId="183" formatCode="0.00_ "/>
    <numFmt numFmtId="184" formatCode="0.0_ "/>
    <numFmt numFmtId="185" formatCode="m&quot;月&quot;d&quot;日&quot;"/>
    <numFmt numFmtId="186" formatCode="_(* #,##0.00_);_(&quot;–&quot;* #,##0.00_);_(* &quot;…&quot;_);_(@_)"/>
    <numFmt numFmtId="187" formatCode="#,##0.00_ "/>
    <numFmt numFmtId="188" formatCode="_(\+* #,##0.00_);_(\-* #,##0.00_);_(* &quot;…&quot;_);_(@_)"/>
    <numFmt numFmtId="189" formatCode="_(&quot; +&quot;* #,##0.00_);_(&quot;–&quot;* #,##0.00_);_(* &quot;…&quot;_);_(@_)"/>
    <numFmt numFmtId="190" formatCode="_(* #,##0.00_);_(* #,##0.00_);_(* &quot;…&quot;_);_(@_)"/>
    <numFmt numFmtId="191" formatCode="_(* #,##0.00_);_(&quot;–&quot;* #,##0.00_);_(* &quot;&quot;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27">
    <font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22"/>
      <color indexed="8"/>
      <name val="標楷體"/>
      <family val="4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13"/>
      <color indexed="8"/>
      <name val="華康粗明體"/>
      <family val="3"/>
    </font>
    <font>
      <sz val="18"/>
      <color indexed="8"/>
      <name val="新細明體"/>
      <family val="1"/>
    </font>
    <font>
      <sz val="14"/>
      <color indexed="8"/>
      <name val="新細明體"/>
      <family val="1"/>
    </font>
    <font>
      <sz val="11"/>
      <color indexed="8"/>
      <name val="Times New Roman"/>
      <family val="1"/>
    </font>
    <font>
      <sz val="9"/>
      <color indexed="8"/>
      <name val="華康粗明體"/>
      <family val="3"/>
    </font>
    <font>
      <sz val="20"/>
      <color indexed="8"/>
      <name val="新細明體"/>
      <family val="1"/>
    </font>
    <font>
      <sz val="12"/>
      <color indexed="8"/>
      <name val="華康粗明體"/>
      <family val="3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華康粗明體"/>
      <family val="3"/>
    </font>
    <font>
      <sz val="22"/>
      <color indexed="8"/>
      <name val="華康粗明體"/>
      <family val="3"/>
    </font>
    <font>
      <sz val="14"/>
      <color indexed="8"/>
      <name val="華康粗明體"/>
      <family val="3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0"/>
      <color indexed="8"/>
      <name val="華康粗明體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>
      <alignment vertical="top" wrapText="1"/>
    </xf>
    <xf numFmtId="176" fontId="5" fillId="0" borderId="0" xfId="0" applyNumberFormat="1" applyFont="1" applyBorder="1" applyAlignment="1">
      <alignment vertical="center"/>
    </xf>
    <xf numFmtId="0" fontId="6" fillId="0" borderId="0" xfId="15" applyFont="1">
      <alignment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176" fontId="13" fillId="0" borderId="0" xfId="0" applyNumberFormat="1" applyFont="1" applyAlignment="1">
      <alignment vertical="center"/>
    </xf>
    <xf numFmtId="176" fontId="17" fillId="0" borderId="0" xfId="0" applyNumberFormat="1" applyFont="1" applyAlignment="1">
      <alignment vertical="center"/>
    </xf>
    <xf numFmtId="176" fontId="11" fillId="0" borderId="1" xfId="0" applyNumberFormat="1" applyFont="1" applyBorder="1" applyAlignment="1">
      <alignment horizontal="left" vertical="center" wrapText="1" indent="1"/>
    </xf>
    <xf numFmtId="176" fontId="11" fillId="0" borderId="1" xfId="0" applyNumberFormat="1" applyFont="1" applyBorder="1" applyAlignment="1">
      <alignment horizontal="left" vertical="center" wrapText="1" indent="2"/>
    </xf>
    <xf numFmtId="176" fontId="11" fillId="0" borderId="2" xfId="0" applyNumberFormat="1" applyFont="1" applyBorder="1" applyAlignment="1">
      <alignment horizontal="left" vertical="center" wrapText="1" indent="1"/>
    </xf>
    <xf numFmtId="176" fontId="11" fillId="0" borderId="2" xfId="0" applyNumberFormat="1" applyFont="1" applyBorder="1" applyAlignment="1">
      <alignment horizontal="left" vertical="center" wrapText="1" indent="2"/>
    </xf>
    <xf numFmtId="0" fontId="6" fillId="0" borderId="0" xfId="15" applyFont="1" applyProtection="1">
      <alignment/>
      <protection/>
    </xf>
    <xf numFmtId="0" fontId="8" fillId="0" borderId="0" xfId="15" applyFo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15" applyFont="1" applyAlignment="1" applyProtection="1">
      <alignment vertical="center"/>
      <protection/>
    </xf>
    <xf numFmtId="0" fontId="9" fillId="0" borderId="0" xfId="15" applyFont="1" applyProtection="1">
      <alignment/>
      <protection/>
    </xf>
    <xf numFmtId="0" fontId="11" fillId="0" borderId="1" xfId="15" applyFont="1" applyBorder="1" applyAlignment="1" applyProtection="1">
      <alignment horizontal="left" vertical="center"/>
      <protection/>
    </xf>
    <xf numFmtId="0" fontId="11" fillId="0" borderId="1" xfId="15" applyFont="1" applyBorder="1" applyAlignment="1" applyProtection="1">
      <alignment vertical="center"/>
      <protection/>
    </xf>
    <xf numFmtId="0" fontId="9" fillId="0" borderId="0" xfId="15" applyFont="1" applyBorder="1" applyProtection="1">
      <alignment/>
      <protection/>
    </xf>
    <xf numFmtId="0" fontId="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1" fillId="0" borderId="1" xfId="0" applyFont="1" applyBorder="1" applyAlignment="1" applyProtection="1">
      <alignment horizontal="left"/>
      <protection/>
    </xf>
    <xf numFmtId="0" fontId="18" fillId="0" borderId="1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/>
      <protection/>
    </xf>
    <xf numFmtId="41" fontId="8" fillId="0" borderId="3" xfId="0" applyNumberFormat="1" applyFont="1" applyBorder="1" applyAlignment="1" applyProtection="1">
      <alignment/>
      <protection/>
    </xf>
    <xf numFmtId="0" fontId="7" fillId="0" borderId="0" xfId="15" applyFont="1" applyAlignment="1" applyProtection="1">
      <alignment horizontal="center" vertical="center"/>
      <protection/>
    </xf>
    <xf numFmtId="0" fontId="8" fillId="0" borderId="0" xfId="15" applyFont="1" applyAlignment="1" applyProtection="1">
      <alignment horizontal="center" vertical="center"/>
      <protection/>
    </xf>
    <xf numFmtId="0" fontId="6" fillId="0" borderId="0" xfId="15" applyFont="1" applyAlignment="1" applyProtection="1">
      <alignment horizontal="center" vertical="center"/>
      <protection/>
    </xf>
    <xf numFmtId="0" fontId="18" fillId="0" borderId="1" xfId="15" applyFont="1" applyBorder="1" applyAlignment="1" applyProtection="1">
      <alignment vertical="center"/>
      <protection/>
    </xf>
    <xf numFmtId="0" fontId="18" fillId="0" borderId="1" xfId="15" applyFont="1" applyBorder="1" applyAlignment="1" applyProtection="1">
      <alignment horizontal="left" vertical="center"/>
      <protection/>
    </xf>
    <xf numFmtId="191" fontId="14" fillId="0" borderId="2" xfId="0" applyNumberFormat="1" applyFont="1" applyBorder="1" applyAlignment="1" applyProtection="1">
      <alignment horizontal="right" vertical="center"/>
      <protection locked="0"/>
    </xf>
    <xf numFmtId="191" fontId="14" fillId="0" borderId="1" xfId="0" applyNumberFormat="1" applyFont="1" applyBorder="1" applyAlignment="1" applyProtection="1">
      <alignment horizontal="right" vertical="center"/>
      <protection locked="0"/>
    </xf>
    <xf numFmtId="191" fontId="14" fillId="0" borderId="4" xfId="0" applyNumberFormat="1" applyFont="1" applyBorder="1" applyAlignment="1" applyProtection="1">
      <alignment horizontal="right" vertical="center"/>
      <protection locked="0"/>
    </xf>
    <xf numFmtId="191" fontId="14" fillId="0" borderId="2" xfId="0" applyNumberFormat="1" applyFont="1" applyBorder="1" applyAlignment="1" applyProtection="1">
      <alignment horizontal="right" vertical="center"/>
      <protection/>
    </xf>
    <xf numFmtId="191" fontId="14" fillId="0" borderId="1" xfId="0" applyNumberFormat="1" applyFont="1" applyBorder="1" applyAlignment="1" applyProtection="1">
      <alignment horizontal="right" vertical="center"/>
      <protection/>
    </xf>
    <xf numFmtId="191" fontId="14" fillId="0" borderId="4" xfId="0" applyNumberFormat="1" applyFont="1" applyBorder="1" applyAlignment="1" applyProtection="1">
      <alignment horizontal="right" vertical="center"/>
      <protection/>
    </xf>
    <xf numFmtId="191" fontId="14" fillId="0" borderId="2" xfId="15" applyNumberFormat="1" applyFont="1" applyBorder="1" applyAlignment="1" applyProtection="1">
      <alignment horizontal="right" vertical="center"/>
      <protection locked="0"/>
    </xf>
    <xf numFmtId="191" fontId="14" fillId="0" borderId="4" xfId="15" applyNumberFormat="1" applyFont="1" applyBorder="1" applyAlignment="1" applyProtection="1">
      <alignment horizontal="right" vertical="center"/>
      <protection/>
    </xf>
    <xf numFmtId="191" fontId="14" fillId="0" borderId="2" xfId="15" applyNumberFormat="1" applyFont="1" applyBorder="1" applyAlignment="1" applyProtection="1">
      <alignment horizontal="right" vertical="center"/>
      <protection/>
    </xf>
    <xf numFmtId="191" fontId="14" fillId="0" borderId="0" xfId="0" applyNumberFormat="1" applyFont="1" applyBorder="1" applyAlignment="1" applyProtection="1">
      <alignment horizontal="right" vertical="center"/>
      <protection/>
    </xf>
    <xf numFmtId="191" fontId="14" fillId="0" borderId="5" xfId="15" applyNumberFormat="1" applyFont="1" applyBorder="1" applyAlignment="1" applyProtection="1">
      <alignment horizontal="right" vertical="center"/>
      <protection/>
    </xf>
    <xf numFmtId="191" fontId="14" fillId="0" borderId="4" xfId="15" applyNumberFormat="1" applyFont="1" applyBorder="1" applyAlignment="1" applyProtection="1">
      <alignment horizontal="right" vertical="center"/>
      <protection locked="0"/>
    </xf>
    <xf numFmtId="191" fontId="14" fillId="0" borderId="2" xfId="0" applyNumberFormat="1" applyFont="1" applyBorder="1" applyAlignment="1">
      <alignment horizontal="right" vertical="center"/>
    </xf>
    <xf numFmtId="191" fontId="19" fillId="0" borderId="1" xfId="0" applyNumberFormat="1" applyFont="1" applyBorder="1" applyAlignment="1">
      <alignment vertical="center"/>
    </xf>
    <xf numFmtId="191" fontId="19" fillId="0" borderId="0" xfId="0" applyNumberFormat="1" applyFont="1" applyBorder="1" applyAlignment="1">
      <alignment vertical="center"/>
    </xf>
    <xf numFmtId="176" fontId="18" fillId="0" borderId="1" xfId="0" applyNumberFormat="1" applyFont="1" applyBorder="1" applyAlignment="1">
      <alignment horizontal="left" vertical="center" wrapText="1" indent="2"/>
    </xf>
    <xf numFmtId="176" fontId="18" fillId="0" borderId="1" xfId="0" applyNumberFormat="1" applyFont="1" applyBorder="1" applyAlignment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/>
      <protection/>
    </xf>
    <xf numFmtId="41" fontId="22" fillId="0" borderId="7" xfId="0" applyNumberFormat="1" applyFont="1" applyBorder="1" applyAlignment="1" applyProtection="1">
      <alignment horizontal="center" vertical="center"/>
      <protection/>
    </xf>
    <xf numFmtId="41" fontId="22" fillId="0" borderId="8" xfId="0" applyNumberFormat="1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/>
      <protection/>
    </xf>
    <xf numFmtId="191" fontId="14" fillId="0" borderId="10" xfId="0" applyNumberFormat="1" applyFont="1" applyBorder="1" applyAlignment="1" applyProtection="1">
      <alignment horizontal="right" vertical="center"/>
      <protection/>
    </xf>
    <xf numFmtId="191" fontId="14" fillId="0" borderId="5" xfId="0" applyNumberFormat="1" applyFont="1" applyBorder="1" applyAlignment="1" applyProtection="1">
      <alignment horizontal="right" vertical="center"/>
      <protection/>
    </xf>
    <xf numFmtId="0" fontId="22" fillId="0" borderId="1" xfId="0" applyFont="1" applyBorder="1" applyAlignment="1" applyProtection="1">
      <alignment horizontal="left"/>
      <protection/>
    </xf>
    <xf numFmtId="0" fontId="22" fillId="0" borderId="11" xfId="0" applyFont="1" applyBorder="1" applyAlignment="1" applyProtection="1">
      <alignment horizontal="left"/>
      <protection/>
    </xf>
    <xf numFmtId="191" fontId="14" fillId="0" borderId="12" xfId="0" applyNumberFormat="1" applyFont="1" applyBorder="1" applyAlignment="1" applyProtection="1">
      <alignment horizontal="right" vertical="center"/>
      <protection/>
    </xf>
    <xf numFmtId="191" fontId="14" fillId="0" borderId="13" xfId="0" applyNumberFormat="1" applyFont="1" applyBorder="1" applyAlignment="1" applyProtection="1">
      <alignment horizontal="right" vertical="center"/>
      <protection/>
    </xf>
    <xf numFmtId="176" fontId="11" fillId="0" borderId="14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distributed" vertical="center"/>
    </xf>
    <xf numFmtId="176" fontId="11" fillId="0" borderId="10" xfId="0" applyNumberFormat="1" applyFont="1" applyBorder="1" applyAlignment="1">
      <alignment horizontal="distributed" vertical="center"/>
    </xf>
    <xf numFmtId="176" fontId="11" fillId="0" borderId="1" xfId="0" applyNumberFormat="1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distributed" vertical="center"/>
    </xf>
    <xf numFmtId="191" fontId="23" fillId="0" borderId="2" xfId="18" applyNumberFormat="1" applyFont="1" applyBorder="1" applyAlignment="1">
      <alignment vertical="center"/>
    </xf>
    <xf numFmtId="191" fontId="14" fillId="0" borderId="2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horizontal="center" vertical="center"/>
    </xf>
    <xf numFmtId="191" fontId="14" fillId="0" borderId="12" xfId="0" applyNumberFormat="1" applyFont="1" applyBorder="1" applyAlignment="1">
      <alignment horizontal="right" vertical="center"/>
    </xf>
    <xf numFmtId="191" fontId="19" fillId="0" borderId="11" xfId="0" applyNumberFormat="1" applyFont="1" applyBorder="1" applyAlignment="1">
      <alignment vertical="center"/>
    </xf>
    <xf numFmtId="176" fontId="11" fillId="0" borderId="12" xfId="0" applyNumberFormat="1" applyFont="1" applyBorder="1" applyAlignment="1">
      <alignment horizontal="center" vertical="center"/>
    </xf>
    <xf numFmtId="191" fontId="19" fillId="0" borderId="13" xfId="0" applyNumberFormat="1" applyFont="1" applyBorder="1" applyAlignment="1">
      <alignment vertical="center"/>
    </xf>
    <xf numFmtId="0" fontId="22" fillId="0" borderId="6" xfId="15" applyFont="1" applyBorder="1" applyAlignment="1" applyProtection="1">
      <alignment horizontal="center" vertical="center"/>
      <protection/>
    </xf>
    <xf numFmtId="0" fontId="22" fillId="0" borderId="8" xfId="15" applyFont="1" applyBorder="1" applyAlignment="1" applyProtection="1">
      <alignment horizontal="center" vertical="center"/>
      <protection/>
    </xf>
    <xf numFmtId="0" fontId="11" fillId="0" borderId="9" xfId="15" applyFont="1" applyBorder="1" applyAlignment="1" applyProtection="1">
      <alignment vertical="center"/>
      <protection/>
    </xf>
    <xf numFmtId="0" fontId="11" fillId="0" borderId="11" xfId="15" applyFont="1" applyBorder="1" applyAlignment="1" applyProtection="1">
      <alignment vertical="center"/>
      <protection/>
    </xf>
    <xf numFmtId="191" fontId="14" fillId="0" borderId="13" xfId="15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 quotePrefix="1">
      <alignment horizontal="right" vertical="center"/>
      <protection/>
    </xf>
    <xf numFmtId="49" fontId="26" fillId="0" borderId="0" xfId="0" applyNumberFormat="1" applyFont="1" applyBorder="1" applyAlignment="1" applyProtection="1" quotePrefix="1">
      <alignment horizontal="distributed" vertical="center"/>
      <protection/>
    </xf>
    <xf numFmtId="176" fontId="11" fillId="0" borderId="16" xfId="0" applyNumberFormat="1" applyFont="1" applyBorder="1" applyAlignment="1">
      <alignment horizontal="center" vertical="center"/>
    </xf>
    <xf numFmtId="186" fontId="19" fillId="0" borderId="0" xfId="0" applyNumberFormat="1" applyFont="1" applyBorder="1" applyAlignment="1" applyProtection="1">
      <alignment vertical="center"/>
      <protection/>
    </xf>
    <xf numFmtId="189" fontId="19" fillId="0" borderId="0" xfId="0" applyNumberFormat="1" applyFont="1" applyBorder="1" applyAlignment="1" applyProtection="1">
      <alignment vertical="center"/>
      <protection/>
    </xf>
    <xf numFmtId="190" fontId="19" fillId="0" borderId="0" xfId="0" applyNumberFormat="1" applyFont="1" applyBorder="1" applyAlignment="1" applyProtection="1">
      <alignment vertical="center"/>
      <protection/>
    </xf>
    <xf numFmtId="0" fontId="22" fillId="0" borderId="7" xfId="15" applyFont="1" applyBorder="1" applyAlignment="1" applyProtection="1">
      <alignment horizontal="center" vertical="center"/>
      <protection/>
    </xf>
    <xf numFmtId="0" fontId="11" fillId="0" borderId="9" xfId="15" applyFont="1" applyBorder="1" applyAlignment="1" applyProtection="1">
      <alignment horizontal="left" vertical="center"/>
      <protection/>
    </xf>
    <xf numFmtId="0" fontId="22" fillId="0" borderId="1" xfId="15" applyFont="1" applyBorder="1" applyAlignment="1" applyProtection="1">
      <alignment horizontal="left" vertical="center"/>
      <protection/>
    </xf>
    <xf numFmtId="0" fontId="22" fillId="0" borderId="11" xfId="15" applyFont="1" applyBorder="1" applyAlignment="1" applyProtection="1">
      <alignment horizontal="left" vertical="center"/>
      <protection/>
    </xf>
    <xf numFmtId="191" fontId="14" fillId="0" borderId="12" xfId="15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2" fillId="0" borderId="17" xfId="0" applyFont="1" applyBorder="1" applyAlignment="1" applyProtection="1" quotePrefix="1">
      <alignment horizontal="center" vertical="center"/>
      <protection/>
    </xf>
    <xf numFmtId="0" fontId="22" fillId="0" borderId="0" xfId="0" applyFont="1" applyBorder="1" applyAlignment="1" applyProtection="1" quotePrefix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justify" vertical="top" wrapText="1"/>
      <protection/>
    </xf>
    <xf numFmtId="0" fontId="15" fillId="0" borderId="0" xfId="0" applyFont="1" applyAlignment="1" applyProtection="1">
      <alignment wrapText="1"/>
      <protection/>
    </xf>
    <xf numFmtId="176" fontId="11" fillId="0" borderId="2" xfId="0" applyNumberFormat="1" applyFont="1" applyBorder="1" applyAlignment="1">
      <alignment horizontal="left" vertical="top" wrapText="1" indent="2"/>
    </xf>
    <xf numFmtId="0" fontId="0" fillId="0" borderId="2" xfId="0" applyFont="1" applyBorder="1" applyAlignment="1">
      <alignment horizontal="left" vertical="top" wrapText="1" indent="2"/>
    </xf>
    <xf numFmtId="0" fontId="20" fillId="0" borderId="0" xfId="0" applyFont="1" applyAlignment="1">
      <alignment horizont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176" fontId="11" fillId="0" borderId="6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</cellXfs>
  <cellStyles count="7">
    <cellStyle name="Normal" xfId="0"/>
    <cellStyle name="一般_國安基金_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75" zoomScaleNormal="75" workbookViewId="0" topLeftCell="A1">
      <selection activeCell="A1" sqref="A1:IV16384"/>
    </sheetView>
  </sheetViews>
  <sheetFormatPr defaultColWidth="9.00390625" defaultRowHeight="16.5"/>
  <cols>
    <col min="1" max="1" width="31.75390625" style="7" customWidth="1"/>
    <col min="2" max="4" width="21.50390625" style="7" customWidth="1"/>
    <col min="5" max="16384" width="9.00390625" style="7" customWidth="1"/>
  </cols>
  <sheetData>
    <row r="1" s="23" customFormat="1" ht="18" customHeight="1"/>
    <row r="2" spans="1:4" s="23" customFormat="1" ht="36" customHeight="1">
      <c r="A2" s="98" t="s">
        <v>27</v>
      </c>
      <c r="B2" s="99"/>
      <c r="C2" s="99"/>
      <c r="D2" s="99"/>
    </row>
    <row r="3" spans="1:4" s="23" customFormat="1" ht="18" customHeight="1">
      <c r="A3" s="100" t="s">
        <v>28</v>
      </c>
      <c r="B3" s="101"/>
      <c r="C3" s="101"/>
      <c r="D3" s="101"/>
    </row>
    <row r="4" spans="1:6" s="25" customFormat="1" ht="31.5" customHeight="1" thickBot="1">
      <c r="A4" s="102" t="s">
        <v>29</v>
      </c>
      <c r="B4" s="102"/>
      <c r="C4" s="102"/>
      <c r="D4" s="102"/>
      <c r="E4" s="24"/>
      <c r="F4" s="24"/>
    </row>
    <row r="5" spans="1:4" s="23" customFormat="1" ht="34.5" customHeight="1">
      <c r="A5" s="52" t="s">
        <v>30</v>
      </c>
      <c r="B5" s="53" t="s">
        <v>31</v>
      </c>
      <c r="C5" s="53" t="s">
        <v>32</v>
      </c>
      <c r="D5" s="54" t="s">
        <v>33</v>
      </c>
    </row>
    <row r="6" spans="1:4" s="23" customFormat="1" ht="34.5" customHeight="1">
      <c r="A6" s="55" t="s">
        <v>34</v>
      </c>
      <c r="B6" s="56">
        <f>B11+B10+B9+B8+B7</f>
        <v>9354626243</v>
      </c>
      <c r="C6" s="56">
        <f>C11+C10+C9+C8+C7</f>
        <v>0</v>
      </c>
      <c r="D6" s="57">
        <f>D11+D10+D9+D8+D7</f>
        <v>0</v>
      </c>
    </row>
    <row r="7" spans="1:4" s="23" customFormat="1" ht="34.5" customHeight="1">
      <c r="A7" s="26" t="s">
        <v>35</v>
      </c>
      <c r="B7" s="35"/>
      <c r="C7" s="36"/>
      <c r="D7" s="37"/>
    </row>
    <row r="8" spans="1:4" s="23" customFormat="1" ht="34.5" customHeight="1">
      <c r="A8" s="26" t="s">
        <v>36</v>
      </c>
      <c r="B8" s="35">
        <v>8486295510</v>
      </c>
      <c r="C8" s="36"/>
      <c r="D8" s="37"/>
    </row>
    <row r="9" spans="1:4" s="23" customFormat="1" ht="34.5" customHeight="1">
      <c r="A9" s="26" t="s">
        <v>37</v>
      </c>
      <c r="B9" s="35">
        <v>866180483</v>
      </c>
      <c r="C9" s="36"/>
      <c r="D9" s="37"/>
    </row>
    <row r="10" spans="1:4" s="23" customFormat="1" ht="34.5" customHeight="1">
      <c r="A10" s="26" t="s">
        <v>38</v>
      </c>
      <c r="B10" s="35">
        <v>358743</v>
      </c>
      <c r="C10" s="36"/>
      <c r="D10" s="37"/>
    </row>
    <row r="11" spans="1:4" s="23" customFormat="1" ht="34.5" customHeight="1">
      <c r="A11" s="27" t="s">
        <v>39</v>
      </c>
      <c r="B11" s="35">
        <v>1791507</v>
      </c>
      <c r="C11" s="36"/>
      <c r="D11" s="37"/>
    </row>
    <row r="12" spans="1:4" s="23" customFormat="1" ht="34.5" customHeight="1">
      <c r="A12" s="27"/>
      <c r="B12" s="38"/>
      <c r="C12" s="39"/>
      <c r="D12" s="40"/>
    </row>
    <row r="13" spans="1:4" s="23" customFormat="1" ht="34.5" customHeight="1">
      <c r="A13" s="28" t="s">
        <v>40</v>
      </c>
      <c r="B13" s="38">
        <f>SUM(B14:B20)</f>
        <v>5766610083</v>
      </c>
      <c r="C13" s="38">
        <f>SUM(C14:C20)</f>
        <v>0</v>
      </c>
      <c r="D13" s="40">
        <f>SUM(D14:D20)</f>
        <v>0</v>
      </c>
    </row>
    <row r="14" spans="1:4" s="23" customFormat="1" ht="34.5" customHeight="1">
      <c r="A14" s="28" t="s">
        <v>41</v>
      </c>
      <c r="B14" s="35">
        <v>2677798576</v>
      </c>
      <c r="C14" s="36"/>
      <c r="D14" s="37"/>
    </row>
    <row r="15" spans="1:4" s="23" customFormat="1" ht="34.5" customHeight="1">
      <c r="A15" s="26" t="s">
        <v>42</v>
      </c>
      <c r="B15" s="35"/>
      <c r="C15" s="36"/>
      <c r="D15" s="37"/>
    </row>
    <row r="16" spans="1:4" s="23" customFormat="1" ht="34.5" customHeight="1">
      <c r="A16" s="27" t="s">
        <v>43</v>
      </c>
      <c r="B16" s="35">
        <v>1612838293</v>
      </c>
      <c r="C16" s="36"/>
      <c r="D16" s="37"/>
    </row>
    <row r="17" spans="1:4" s="23" customFormat="1" ht="34.5" customHeight="1">
      <c r="A17" s="26" t="s">
        <v>44</v>
      </c>
      <c r="B17" s="35">
        <v>1474276611</v>
      </c>
      <c r="C17" s="36"/>
      <c r="D17" s="37"/>
    </row>
    <row r="18" spans="1:4" s="23" customFormat="1" ht="34.5" customHeight="1">
      <c r="A18" s="26" t="s">
        <v>45</v>
      </c>
      <c r="B18" s="35"/>
      <c r="C18" s="36"/>
      <c r="D18" s="37"/>
    </row>
    <row r="19" spans="1:4" s="23" customFormat="1" ht="34.5" customHeight="1">
      <c r="A19" s="26" t="s">
        <v>46</v>
      </c>
      <c r="B19" s="35">
        <v>1638778</v>
      </c>
      <c r="C19" s="36"/>
      <c r="D19" s="37"/>
    </row>
    <row r="20" spans="1:4" s="23" customFormat="1" ht="34.5" customHeight="1">
      <c r="A20" s="26" t="s">
        <v>47</v>
      </c>
      <c r="B20" s="35">
        <v>57825</v>
      </c>
      <c r="C20" s="36"/>
      <c r="D20" s="37"/>
    </row>
    <row r="21" spans="1:4" s="23" customFormat="1" ht="36.75" customHeight="1">
      <c r="A21" s="26"/>
      <c r="B21" s="38"/>
      <c r="C21" s="39"/>
      <c r="D21" s="40"/>
    </row>
    <row r="22" spans="1:4" s="23" customFormat="1" ht="36.75" customHeight="1">
      <c r="A22" s="58"/>
      <c r="B22" s="38"/>
      <c r="C22" s="39"/>
      <c r="D22" s="40"/>
    </row>
    <row r="23" spans="1:4" s="23" customFormat="1" ht="36.75" customHeight="1">
      <c r="A23" s="58"/>
      <c r="B23" s="38"/>
      <c r="C23" s="38"/>
      <c r="D23" s="40"/>
    </row>
    <row r="24" spans="1:4" s="23" customFormat="1" ht="34.5" customHeight="1" thickBot="1">
      <c r="A24" s="59" t="s">
        <v>48</v>
      </c>
      <c r="B24" s="60">
        <f>B6-B13</f>
        <v>3588016160</v>
      </c>
      <c r="C24" s="60">
        <f>C6-C13</f>
        <v>0</v>
      </c>
      <c r="D24" s="61">
        <f>D6-D13</f>
        <v>0</v>
      </c>
    </row>
    <row r="25" spans="1:4" s="23" customFormat="1" ht="24" customHeight="1" hidden="1">
      <c r="A25" s="29" t="s">
        <v>2</v>
      </c>
      <c r="B25" s="29"/>
      <c r="C25" s="29" t="e">
        <v>#REF!</v>
      </c>
      <c r="D25" s="29" t="e">
        <v>#REF!</v>
      </c>
    </row>
    <row r="26" spans="1:4" s="23" customFormat="1" ht="27.75" customHeight="1" hidden="1">
      <c r="A26" s="97" t="s">
        <v>49</v>
      </c>
      <c r="B26" s="97"/>
      <c r="C26" s="96"/>
      <c r="D26" s="96"/>
    </row>
    <row r="27" spans="1:4" s="23" customFormat="1" ht="34.5" customHeight="1" hidden="1">
      <c r="A27" s="95" t="s">
        <v>50</v>
      </c>
      <c r="B27" s="95"/>
      <c r="C27" s="96"/>
      <c r="D27" s="96"/>
    </row>
    <row r="28" spans="1:4" s="23" customFormat="1" ht="18" customHeight="1">
      <c r="A28" s="93" t="s">
        <v>51</v>
      </c>
      <c r="B28" s="94"/>
      <c r="C28" s="94"/>
      <c r="D28" s="94"/>
    </row>
    <row r="29" ht="16.5">
      <c r="D29" s="8"/>
    </row>
    <row r="30" ht="16.5">
      <c r="D30" s="8"/>
    </row>
    <row r="31" ht="16.5">
      <c r="D31" s="8"/>
    </row>
    <row r="32" ht="16.5">
      <c r="D32" s="8"/>
    </row>
    <row r="33" ht="16.5">
      <c r="D33" s="8"/>
    </row>
    <row r="34" ht="16.5">
      <c r="D34" s="8"/>
    </row>
    <row r="35" ht="16.5">
      <c r="D35" s="8"/>
    </row>
    <row r="36" ht="16.5">
      <c r="D36" s="8"/>
    </row>
    <row r="37" ht="16.5">
      <c r="D37" s="8"/>
    </row>
    <row r="38" ht="16.5">
      <c r="D38" s="8"/>
    </row>
    <row r="39" ht="16.5">
      <c r="D39" s="8"/>
    </row>
    <row r="40" ht="16.5">
      <c r="D40" s="8"/>
    </row>
    <row r="41" ht="16.5">
      <c r="D41" s="8"/>
    </row>
    <row r="42" ht="16.5">
      <c r="D42" s="8"/>
    </row>
    <row r="43" ht="16.5">
      <c r="D43" s="8"/>
    </row>
    <row r="44" ht="16.5">
      <c r="D44" s="8"/>
    </row>
  </sheetData>
  <mergeCells count="6">
    <mergeCell ref="A28:D28"/>
    <mergeCell ref="A27:D27"/>
    <mergeCell ref="A26:D26"/>
    <mergeCell ref="A2:D2"/>
    <mergeCell ref="A3:D3"/>
    <mergeCell ref="A4:D4"/>
  </mergeCells>
  <printOptions/>
  <pageMargins left="0.5905511811023623" right="0.5905511811023623" top="0.4724409448818898" bottom="1.1811023622047245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zoomScale="75" zoomScaleNormal="75" workbookViewId="0" topLeftCell="A1">
      <selection activeCell="A1" sqref="A1:IV16384"/>
    </sheetView>
  </sheetViews>
  <sheetFormatPr defaultColWidth="9.00390625" defaultRowHeight="16.5"/>
  <cols>
    <col min="1" max="1" width="28.375" style="5" customWidth="1"/>
    <col min="2" max="4" width="22.125" style="5" customWidth="1"/>
    <col min="5" max="5" width="18.875" style="5" customWidth="1"/>
    <col min="6" max="16384" width="11.00390625" style="5" customWidth="1"/>
  </cols>
  <sheetData>
    <row r="1" s="15" customFormat="1" ht="18" customHeight="1"/>
    <row r="2" spans="1:4" s="16" customFormat="1" ht="36" customHeight="1">
      <c r="A2" s="98" t="s">
        <v>9</v>
      </c>
      <c r="B2" s="98"/>
      <c r="C2" s="106"/>
      <c r="D2" s="106"/>
    </row>
    <row r="3" spans="1:4" s="16" customFormat="1" ht="18" customHeight="1">
      <c r="A3" s="100" t="s">
        <v>10</v>
      </c>
      <c r="B3" s="100"/>
      <c r="C3" s="105"/>
      <c r="D3" s="105"/>
    </row>
    <row r="4" spans="1:4" s="18" customFormat="1" ht="31.5" customHeight="1" thickBot="1">
      <c r="A4" s="103" t="s">
        <v>111</v>
      </c>
      <c r="B4" s="103"/>
      <c r="C4" s="104"/>
      <c r="D4" s="104"/>
    </row>
    <row r="5" spans="1:4" s="19" customFormat="1" ht="30" customHeight="1">
      <c r="A5" s="76" t="s">
        <v>112</v>
      </c>
      <c r="B5" s="88" t="s">
        <v>0</v>
      </c>
      <c r="C5" s="53" t="s">
        <v>24</v>
      </c>
      <c r="D5" s="54" t="s">
        <v>25</v>
      </c>
    </row>
    <row r="6" spans="1:4" s="19" customFormat="1" ht="30" customHeight="1">
      <c r="A6" s="89" t="s">
        <v>113</v>
      </c>
      <c r="B6" s="43">
        <f>SUM(B7:B9)</f>
        <v>23664058143</v>
      </c>
      <c r="C6" s="39">
        <f>SUM(C7:C9)</f>
        <v>0</v>
      </c>
      <c r="D6" s="42">
        <f>B6+C6</f>
        <v>23664058143</v>
      </c>
    </row>
    <row r="7" spans="1:4" s="19" customFormat="1" ht="29.25" customHeight="1">
      <c r="A7" s="20" t="s">
        <v>114</v>
      </c>
      <c r="B7" s="41">
        <v>3588016160</v>
      </c>
      <c r="C7" s="36"/>
      <c r="D7" s="42">
        <f aca="true" t="shared" si="0" ref="D7:D27">B7+C7</f>
        <v>3588016160</v>
      </c>
    </row>
    <row r="8" spans="1:4" s="19" customFormat="1" ht="29.25" customHeight="1">
      <c r="A8" s="20" t="s">
        <v>11</v>
      </c>
      <c r="B8" s="41">
        <v>20076041983</v>
      </c>
      <c r="C8" s="36"/>
      <c r="D8" s="42">
        <f t="shared" si="0"/>
        <v>20076041983</v>
      </c>
    </row>
    <row r="9" spans="1:4" s="19" customFormat="1" ht="29.25" customHeight="1">
      <c r="A9" s="20" t="s">
        <v>12</v>
      </c>
      <c r="B9" s="41"/>
      <c r="C9" s="36"/>
      <c r="D9" s="42">
        <f t="shared" si="0"/>
        <v>0</v>
      </c>
    </row>
    <row r="10" spans="1:4" s="19" customFormat="1" ht="30" customHeight="1">
      <c r="A10" s="20"/>
      <c r="B10" s="43"/>
      <c r="C10" s="44"/>
      <c r="D10" s="42"/>
    </row>
    <row r="11" spans="1:4" s="19" customFormat="1" ht="30" customHeight="1">
      <c r="A11" s="20" t="s">
        <v>115</v>
      </c>
      <c r="B11" s="43">
        <f>SUM(B12:B16)</f>
        <v>0</v>
      </c>
      <c r="C11" s="42">
        <f>SUM(C12:C16)</f>
        <v>0</v>
      </c>
      <c r="D11" s="42">
        <f t="shared" si="0"/>
        <v>0</v>
      </c>
    </row>
    <row r="12" spans="1:4" s="19" customFormat="1" ht="29.25" customHeight="1">
      <c r="A12" s="20" t="s">
        <v>13</v>
      </c>
      <c r="B12" s="41"/>
      <c r="C12" s="41"/>
      <c r="D12" s="42">
        <f t="shared" si="0"/>
        <v>0</v>
      </c>
    </row>
    <row r="13" spans="1:4" s="19" customFormat="1" ht="29.25" customHeight="1">
      <c r="A13" s="20" t="s">
        <v>14</v>
      </c>
      <c r="B13" s="41"/>
      <c r="C13" s="36"/>
      <c r="D13" s="42">
        <f t="shared" si="0"/>
        <v>0</v>
      </c>
    </row>
    <row r="14" spans="1:4" s="19" customFormat="1" ht="29.25" customHeight="1">
      <c r="A14" s="20" t="s">
        <v>15</v>
      </c>
      <c r="B14" s="41"/>
      <c r="C14" s="36"/>
      <c r="D14" s="42">
        <f t="shared" si="0"/>
        <v>0</v>
      </c>
    </row>
    <row r="15" spans="1:4" s="19" customFormat="1" ht="29.25" customHeight="1">
      <c r="A15" s="20" t="s">
        <v>16</v>
      </c>
      <c r="B15" s="41"/>
      <c r="C15" s="36"/>
      <c r="D15" s="42">
        <f t="shared" si="0"/>
        <v>0</v>
      </c>
    </row>
    <row r="16" spans="1:4" s="19" customFormat="1" ht="29.25" customHeight="1">
      <c r="A16" s="20" t="s">
        <v>17</v>
      </c>
      <c r="B16" s="41"/>
      <c r="C16" s="36"/>
      <c r="D16" s="42">
        <f t="shared" si="0"/>
        <v>0</v>
      </c>
    </row>
    <row r="17" spans="1:4" s="19" customFormat="1" ht="30" customHeight="1">
      <c r="A17" s="20" t="s">
        <v>116</v>
      </c>
      <c r="B17" s="43">
        <f>B6-B11</f>
        <v>23664058143</v>
      </c>
      <c r="C17" s="39">
        <f>C6-C11</f>
        <v>0</v>
      </c>
      <c r="D17" s="42">
        <f t="shared" si="0"/>
        <v>23664058143</v>
      </c>
    </row>
    <row r="18" spans="1:4" s="19" customFormat="1" ht="30" customHeight="1">
      <c r="A18" s="20"/>
      <c r="B18" s="43"/>
      <c r="C18" s="39"/>
      <c r="D18" s="42"/>
    </row>
    <row r="19" spans="1:4" s="19" customFormat="1" ht="30" customHeight="1">
      <c r="A19" s="21" t="s">
        <v>117</v>
      </c>
      <c r="B19" s="43">
        <f>B20+B21</f>
        <v>0</v>
      </c>
      <c r="C19" s="43">
        <f>C20+C21</f>
        <v>0</v>
      </c>
      <c r="D19" s="42">
        <f>B19+C19</f>
        <v>0</v>
      </c>
    </row>
    <row r="20" spans="1:4" s="19" customFormat="1" ht="29.25" customHeight="1">
      <c r="A20" s="21" t="s">
        <v>18</v>
      </c>
      <c r="B20" s="41"/>
      <c r="C20" s="41"/>
      <c r="D20" s="42">
        <f>B20+C20</f>
        <v>0</v>
      </c>
    </row>
    <row r="21" spans="1:4" s="19" customFormat="1" ht="29.25" customHeight="1">
      <c r="A21" s="21" t="s">
        <v>19</v>
      </c>
      <c r="B21" s="41"/>
      <c r="C21" s="36"/>
      <c r="D21" s="42">
        <f t="shared" si="0"/>
        <v>0</v>
      </c>
    </row>
    <row r="22" spans="1:4" s="19" customFormat="1" ht="30" customHeight="1">
      <c r="A22" s="21"/>
      <c r="B22" s="43"/>
      <c r="C22" s="39"/>
      <c r="D22" s="42"/>
    </row>
    <row r="23" spans="1:4" s="19" customFormat="1" ht="30" customHeight="1">
      <c r="A23" s="20" t="s">
        <v>118</v>
      </c>
      <c r="B23" s="43">
        <f>B24+B25+B26+B27</f>
        <v>0</v>
      </c>
      <c r="C23" s="43">
        <f>SUM(C24:C27)</f>
        <v>0</v>
      </c>
      <c r="D23" s="42">
        <f>B23+C23</f>
        <v>0</v>
      </c>
    </row>
    <row r="24" spans="1:5" s="19" customFormat="1" ht="29.25" customHeight="1">
      <c r="A24" s="20" t="s">
        <v>20</v>
      </c>
      <c r="B24" s="41"/>
      <c r="C24" s="41"/>
      <c r="D24" s="42">
        <f t="shared" si="0"/>
        <v>0</v>
      </c>
      <c r="E24" s="22"/>
    </row>
    <row r="25" spans="1:4" s="19" customFormat="1" ht="29.25" customHeight="1">
      <c r="A25" s="20" t="s">
        <v>21</v>
      </c>
      <c r="B25" s="41"/>
      <c r="C25" s="36"/>
      <c r="D25" s="42">
        <f t="shared" si="0"/>
        <v>0</v>
      </c>
    </row>
    <row r="26" spans="1:4" s="19" customFormat="1" ht="29.25" customHeight="1">
      <c r="A26" s="20" t="s">
        <v>22</v>
      </c>
      <c r="B26" s="41"/>
      <c r="C26" s="36"/>
      <c r="D26" s="42">
        <f t="shared" si="0"/>
        <v>0</v>
      </c>
    </row>
    <row r="27" spans="1:4" s="19" customFormat="1" ht="29.25" customHeight="1">
      <c r="A27" s="20" t="s">
        <v>23</v>
      </c>
      <c r="B27" s="41"/>
      <c r="C27" s="36"/>
      <c r="D27" s="42">
        <f t="shared" si="0"/>
        <v>0</v>
      </c>
    </row>
    <row r="28" spans="1:4" s="19" customFormat="1" ht="30" customHeight="1">
      <c r="A28" s="90"/>
      <c r="B28" s="43"/>
      <c r="C28" s="39"/>
      <c r="D28" s="42"/>
    </row>
    <row r="29" spans="1:4" s="19" customFormat="1" ht="30" customHeight="1" thickBot="1">
      <c r="A29" s="91" t="s">
        <v>119</v>
      </c>
      <c r="B29" s="92">
        <f>B19-B23</f>
        <v>0</v>
      </c>
      <c r="C29" s="92">
        <f>C19-C23</f>
        <v>0</v>
      </c>
      <c r="D29" s="80">
        <f>D19-D23</f>
        <v>0</v>
      </c>
    </row>
  </sheetData>
  <mergeCells count="3">
    <mergeCell ref="A4:D4"/>
    <mergeCell ref="A3:D3"/>
    <mergeCell ref="A2:D2"/>
  </mergeCells>
  <printOptions/>
  <pageMargins left="0.5905511811023623" right="0.5905511811023623" top="0.4724409448818898" bottom="1.1811023622047245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zoomScale="75" zoomScaleNormal="75" workbookViewId="0" topLeftCell="A1">
      <selection activeCell="A1" sqref="A1:IV16384"/>
    </sheetView>
  </sheetViews>
  <sheetFormatPr defaultColWidth="9.00390625" defaultRowHeight="16.5"/>
  <cols>
    <col min="1" max="1" width="55.50390625" style="5" customWidth="1"/>
    <col min="2" max="2" width="40.625" style="5" customWidth="1"/>
    <col min="3" max="3" width="31.125" style="5" customWidth="1"/>
    <col min="4" max="4" width="26.75390625" style="5" customWidth="1"/>
    <col min="5" max="16384" width="11.00390625" style="5" customWidth="1"/>
  </cols>
  <sheetData>
    <row r="1" s="15" customFormat="1" ht="18" customHeight="1"/>
    <row r="2" spans="1:4" s="16" customFormat="1" ht="36" customHeight="1">
      <c r="A2" s="98" t="s">
        <v>84</v>
      </c>
      <c r="B2" s="98"/>
      <c r="C2" s="30"/>
      <c r="D2" s="30"/>
    </row>
    <row r="3" spans="1:4" s="16" customFormat="1" ht="18" customHeight="1">
      <c r="A3" s="100" t="s">
        <v>85</v>
      </c>
      <c r="B3" s="100"/>
      <c r="C3" s="31"/>
      <c r="D3" s="31"/>
    </row>
    <row r="4" spans="1:4" s="15" customFormat="1" ht="31.5" customHeight="1" thickBot="1">
      <c r="A4" s="103" t="s">
        <v>86</v>
      </c>
      <c r="B4" s="103"/>
      <c r="C4" s="32"/>
      <c r="D4" s="32"/>
    </row>
    <row r="5" spans="1:2" s="19" customFormat="1" ht="30" customHeight="1">
      <c r="A5" s="76" t="s">
        <v>87</v>
      </c>
      <c r="B5" s="77" t="s">
        <v>3</v>
      </c>
    </row>
    <row r="6" spans="1:2" s="19" customFormat="1" ht="45.75" customHeight="1">
      <c r="A6" s="78" t="s">
        <v>88</v>
      </c>
      <c r="B6" s="45"/>
    </row>
    <row r="7" spans="1:2" s="19" customFormat="1" ht="34.5" customHeight="1">
      <c r="A7" s="33" t="s">
        <v>89</v>
      </c>
      <c r="B7" s="37">
        <v>3588016160</v>
      </c>
    </row>
    <row r="8" spans="1:2" s="19" customFormat="1" ht="35.25" customHeight="1">
      <c r="A8" s="33" t="s">
        <v>90</v>
      </c>
      <c r="B8" s="37">
        <v>-4186469502</v>
      </c>
    </row>
    <row r="9" spans="1:2" s="19" customFormat="1" ht="30" customHeight="1" hidden="1">
      <c r="A9" s="21" t="s">
        <v>91</v>
      </c>
      <c r="B9" s="42">
        <f>'平衡表'!B12</f>
        <v>-13825864553</v>
      </c>
    </row>
    <row r="10" spans="1:2" s="19" customFormat="1" ht="30" customHeight="1" hidden="1">
      <c r="A10" s="21" t="s">
        <v>92</v>
      </c>
      <c r="B10" s="42">
        <f>'平衡表'!E10</f>
        <v>417535018</v>
      </c>
    </row>
    <row r="11" spans="1:2" s="19" customFormat="1" ht="30" customHeight="1" hidden="1">
      <c r="A11" s="21" t="s">
        <v>93</v>
      </c>
      <c r="B11" s="42">
        <f>'平衡表'!E9</f>
        <v>205664</v>
      </c>
    </row>
    <row r="12" spans="1:2" s="19" customFormat="1" ht="30" customHeight="1" hidden="1">
      <c r="A12" s="21" t="s">
        <v>4</v>
      </c>
      <c r="B12" s="42">
        <f>'平衡表'!B19</f>
        <v>35893157760</v>
      </c>
    </row>
    <row r="13" spans="1:2" s="19" customFormat="1" ht="30" customHeight="1" hidden="1">
      <c r="A13" s="21" t="s">
        <v>5</v>
      </c>
      <c r="B13" s="42" t="e">
        <f>平衡表!#REF!</f>
        <v>#REF!</v>
      </c>
    </row>
    <row r="14" spans="1:2" s="19" customFormat="1" ht="30" customHeight="1">
      <c r="A14" s="33" t="s">
        <v>94</v>
      </c>
      <c r="B14" s="40">
        <f>SUM(B7:B8)</f>
        <v>-598453342</v>
      </c>
    </row>
    <row r="15" spans="1:2" s="19" customFormat="1" ht="45.75" customHeight="1">
      <c r="A15" s="21" t="s">
        <v>95</v>
      </c>
      <c r="B15" s="42"/>
    </row>
    <row r="16" spans="1:2" s="19" customFormat="1" ht="30" customHeight="1">
      <c r="A16" s="34" t="s">
        <v>96</v>
      </c>
      <c r="B16" s="37">
        <v>539031377</v>
      </c>
    </row>
    <row r="17" spans="1:2" s="19" customFormat="1" ht="30" customHeight="1">
      <c r="A17" s="34" t="s">
        <v>97</v>
      </c>
      <c r="B17" s="37">
        <v>1958807574</v>
      </c>
    </row>
    <row r="18" spans="1:2" s="19" customFormat="1" ht="30" customHeight="1">
      <c r="A18" s="34" t="s">
        <v>98</v>
      </c>
      <c r="B18" s="37">
        <v>-1628181071</v>
      </c>
    </row>
    <row r="19" spans="1:2" s="19" customFormat="1" ht="30" customHeight="1">
      <c r="A19" s="34" t="s">
        <v>99</v>
      </c>
      <c r="B19" s="40">
        <f>SUM(B16:B18)</f>
        <v>869657880</v>
      </c>
    </row>
    <row r="20" spans="1:2" s="19" customFormat="1" ht="45.75" customHeight="1">
      <c r="A20" s="21" t="s">
        <v>100</v>
      </c>
      <c r="B20" s="42"/>
    </row>
    <row r="21" spans="1:2" s="19" customFormat="1" ht="30" customHeight="1">
      <c r="A21" s="33" t="s">
        <v>101</v>
      </c>
      <c r="B21" s="37">
        <v>3023000000</v>
      </c>
    </row>
    <row r="22" spans="1:2" s="19" customFormat="1" ht="30" customHeight="1">
      <c r="A22" s="33" t="s">
        <v>102</v>
      </c>
      <c r="B22" s="37"/>
    </row>
    <row r="23" spans="1:2" s="19" customFormat="1" ht="30" customHeight="1">
      <c r="A23" s="33" t="s">
        <v>103</v>
      </c>
      <c r="B23" s="37">
        <v>-3290000000</v>
      </c>
    </row>
    <row r="24" spans="1:2" s="19" customFormat="1" ht="30" customHeight="1">
      <c r="A24" s="20" t="s">
        <v>104</v>
      </c>
      <c r="B24" s="40">
        <f>SUM(B21:B23)</f>
        <v>-267000000</v>
      </c>
    </row>
    <row r="25" spans="1:2" s="19" customFormat="1" ht="30" customHeight="1">
      <c r="A25" s="33" t="s">
        <v>105</v>
      </c>
      <c r="B25" s="46"/>
    </row>
    <row r="26" spans="1:2" s="19" customFormat="1" ht="24" customHeight="1">
      <c r="A26" s="33"/>
      <c r="B26" s="42"/>
    </row>
    <row r="27" spans="1:2" s="19" customFormat="1" ht="13.5" customHeight="1">
      <c r="A27" s="33"/>
      <c r="B27" s="42"/>
    </row>
    <row r="28" spans="1:2" s="19" customFormat="1" ht="17.25" customHeight="1">
      <c r="A28" s="33"/>
      <c r="B28" s="42"/>
    </row>
    <row r="29" spans="1:2" s="15" customFormat="1" ht="30" customHeight="1">
      <c r="A29" s="21" t="s">
        <v>106</v>
      </c>
      <c r="B29" s="37">
        <f>B14+B19+B24+B25</f>
        <v>4204538</v>
      </c>
    </row>
    <row r="30" spans="1:2" s="15" customFormat="1" ht="30" customHeight="1">
      <c r="A30" s="21" t="s">
        <v>107</v>
      </c>
      <c r="B30" s="46">
        <v>44397454</v>
      </c>
    </row>
    <row r="31" spans="1:2" s="15" customFormat="1" ht="30" customHeight="1" thickBot="1">
      <c r="A31" s="79" t="s">
        <v>108</v>
      </c>
      <c r="B31" s="80">
        <f>B29+B30</f>
        <v>48601992</v>
      </c>
    </row>
    <row r="32" spans="1:8" s="15" customFormat="1" ht="12" customHeight="1">
      <c r="A32" s="81" t="s">
        <v>109</v>
      </c>
      <c r="B32" s="82"/>
      <c r="C32" s="83"/>
      <c r="D32" s="85"/>
      <c r="E32" s="85"/>
      <c r="F32" s="86"/>
      <c r="G32" s="87"/>
      <c r="H32" s="6"/>
    </row>
    <row r="33" spans="1:8" s="15" customFormat="1" ht="25.5" customHeight="1">
      <c r="A33" s="107" t="s">
        <v>110</v>
      </c>
      <c r="B33" s="108"/>
      <c r="C33" s="17"/>
      <c r="D33" s="17"/>
      <c r="E33" s="17"/>
      <c r="F33" s="17"/>
      <c r="G33" s="17"/>
      <c r="H33" s="17"/>
    </row>
  </sheetData>
  <mergeCells count="4">
    <mergeCell ref="A4:B4"/>
    <mergeCell ref="A3:B3"/>
    <mergeCell ref="A2:B2"/>
    <mergeCell ref="A33:B33"/>
  </mergeCells>
  <printOptions/>
  <pageMargins left="0.5905511811023623" right="0.5905511811023623" top="0.4724409448818898" bottom="1.1811023622047245" header="0.5118110236220472" footer="0.5118110236220472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3"/>
  <sheetViews>
    <sheetView zoomScale="75" zoomScaleNormal="75" workbookViewId="0" topLeftCell="A1">
      <selection activeCell="A1" sqref="A1:IV16384"/>
    </sheetView>
  </sheetViews>
  <sheetFormatPr defaultColWidth="9.00390625" defaultRowHeight="16.5"/>
  <cols>
    <col min="1" max="1" width="25.75390625" style="10" customWidth="1"/>
    <col min="2" max="2" width="18.625" style="1" customWidth="1"/>
    <col min="3" max="3" width="7.375" style="1" customWidth="1"/>
    <col min="4" max="5" width="18.625" style="1" customWidth="1"/>
    <col min="6" max="6" width="7.375" style="1" customWidth="1"/>
    <col min="7" max="16384" width="9.00390625" style="1" customWidth="1"/>
  </cols>
  <sheetData>
    <row r="1" ht="18" customHeight="1"/>
    <row r="2" spans="1:6" ht="36" customHeight="1">
      <c r="A2" s="111" t="s">
        <v>52</v>
      </c>
      <c r="B2" s="111"/>
      <c r="C2" s="111"/>
      <c r="D2" s="111"/>
      <c r="E2" s="111"/>
      <c r="F2" s="111"/>
    </row>
    <row r="3" spans="1:6" ht="18" customHeight="1">
      <c r="A3" s="111" t="s">
        <v>26</v>
      </c>
      <c r="B3" s="111"/>
      <c r="C3" s="111"/>
      <c r="D3" s="111"/>
      <c r="E3" s="111"/>
      <c r="F3" s="111"/>
    </row>
    <row r="4" spans="1:6" s="9" customFormat="1" ht="31.5" customHeight="1" thickBot="1">
      <c r="A4" s="114" t="s">
        <v>53</v>
      </c>
      <c r="B4" s="114"/>
      <c r="C4" s="114"/>
      <c r="D4" s="114"/>
      <c r="E4" s="114"/>
      <c r="F4" s="114"/>
    </row>
    <row r="5" spans="1:6" s="2" customFormat="1" ht="34.5" customHeight="1">
      <c r="A5" s="115" t="s">
        <v>54</v>
      </c>
      <c r="B5" s="112" t="s">
        <v>0</v>
      </c>
      <c r="C5" s="112"/>
      <c r="D5" s="112" t="s">
        <v>55</v>
      </c>
      <c r="E5" s="112" t="s">
        <v>0</v>
      </c>
      <c r="F5" s="113"/>
    </row>
    <row r="6" spans="1:6" s="2" customFormat="1" ht="34.5" customHeight="1">
      <c r="A6" s="84"/>
      <c r="B6" s="62" t="s">
        <v>6</v>
      </c>
      <c r="C6" s="62" t="s">
        <v>1</v>
      </c>
      <c r="D6" s="116"/>
      <c r="E6" s="62" t="s">
        <v>6</v>
      </c>
      <c r="F6" s="63" t="s">
        <v>1</v>
      </c>
    </row>
    <row r="7" spans="1:6" s="2" customFormat="1" ht="40.5" customHeight="1">
      <c r="A7" s="64" t="s">
        <v>7</v>
      </c>
      <c r="B7" s="47">
        <f>B8+B18</f>
        <v>90243821162</v>
      </c>
      <c r="C7" s="48">
        <f>IF($B$22=0,0,B7/$B$22*100)</f>
        <v>100</v>
      </c>
      <c r="D7" s="65" t="s">
        <v>8</v>
      </c>
      <c r="E7" s="47">
        <f>E8+E11+E13</f>
        <v>66642740682</v>
      </c>
      <c r="F7" s="49">
        <f>IF($E$22=0,0,E7/$E$22*100)</f>
        <v>73.84742780601806</v>
      </c>
    </row>
    <row r="8" spans="1:6" s="2" customFormat="1" ht="40.5" customHeight="1">
      <c r="A8" s="66" t="s">
        <v>56</v>
      </c>
      <c r="B8" s="47">
        <f>B9+B10+B13+B17</f>
        <v>54413641065</v>
      </c>
      <c r="C8" s="48">
        <f aca="true" t="shared" si="0" ref="C8:C20">IF($B$22=0,0,B8/$B$22*100)</f>
        <v>60.29625116086349</v>
      </c>
      <c r="D8" s="67" t="s">
        <v>57</v>
      </c>
      <c r="E8" s="47">
        <f>E9+E10</f>
        <v>417740682</v>
      </c>
      <c r="F8" s="49">
        <f aca="true" t="shared" si="1" ref="F8:F20">IF($E$22=0,0,E8/$E$22*100)</f>
        <v>0.46290225371784555</v>
      </c>
    </row>
    <row r="9" spans="1:6" s="2" customFormat="1" ht="40.5" customHeight="1">
      <c r="A9" s="11" t="s">
        <v>58</v>
      </c>
      <c r="B9" s="35">
        <v>48601992</v>
      </c>
      <c r="C9" s="48">
        <f t="shared" si="0"/>
        <v>0.05385630991040681</v>
      </c>
      <c r="D9" s="13" t="s">
        <v>59</v>
      </c>
      <c r="E9" s="35">
        <v>205664</v>
      </c>
      <c r="F9" s="49">
        <f t="shared" si="1"/>
        <v>0.00022789815119952093</v>
      </c>
    </row>
    <row r="10" spans="1:6" s="2" customFormat="1" ht="40.5" customHeight="1">
      <c r="A10" s="11" t="s">
        <v>60</v>
      </c>
      <c r="B10" s="47">
        <f>B11+B12</f>
        <v>54364828388</v>
      </c>
      <c r="C10" s="48">
        <f t="shared" si="0"/>
        <v>60.24216138898607</v>
      </c>
      <c r="D10" s="13" t="s">
        <v>61</v>
      </c>
      <c r="E10" s="35">
        <v>417535018</v>
      </c>
      <c r="F10" s="49">
        <f t="shared" si="1"/>
        <v>0.462674355566646</v>
      </c>
    </row>
    <row r="11" spans="1:6" s="2" customFormat="1" ht="40.5" customHeight="1">
      <c r="A11" s="12" t="s">
        <v>62</v>
      </c>
      <c r="B11" s="35">
        <v>68190692941</v>
      </c>
      <c r="C11" s="48">
        <f t="shared" si="0"/>
        <v>75.56272780004338</v>
      </c>
      <c r="D11" s="67" t="s">
        <v>63</v>
      </c>
      <c r="E11" s="47">
        <f>E12</f>
        <v>66225000000</v>
      </c>
      <c r="F11" s="49">
        <f t="shared" si="1"/>
        <v>73.38452555230022</v>
      </c>
    </row>
    <row r="12" spans="1:6" s="2" customFormat="1" ht="40.5" customHeight="1">
      <c r="A12" s="12" t="s">
        <v>64</v>
      </c>
      <c r="B12" s="35">
        <v>-13825864553</v>
      </c>
      <c r="C12" s="48">
        <f t="shared" si="0"/>
        <v>-15.32056641105731</v>
      </c>
      <c r="D12" s="13" t="s">
        <v>65</v>
      </c>
      <c r="E12" s="35">
        <v>66225000000</v>
      </c>
      <c r="F12" s="49">
        <f t="shared" si="1"/>
        <v>73.38452555230022</v>
      </c>
    </row>
    <row r="13" spans="1:6" s="2" customFormat="1" ht="40.5" customHeight="1">
      <c r="A13" s="11" t="s">
        <v>66</v>
      </c>
      <c r="B13" s="47">
        <f>B14+B15+B16</f>
        <v>10685</v>
      </c>
      <c r="C13" s="48">
        <f t="shared" si="0"/>
        <v>1.1840145798812046E-05</v>
      </c>
      <c r="D13" s="67" t="s">
        <v>67</v>
      </c>
      <c r="E13" s="47">
        <f>E14</f>
        <v>0</v>
      </c>
      <c r="F13" s="49">
        <f t="shared" si="1"/>
        <v>0</v>
      </c>
    </row>
    <row r="14" spans="1:6" s="2" customFormat="1" ht="40.5" customHeight="1">
      <c r="A14" s="12" t="s">
        <v>68</v>
      </c>
      <c r="B14" s="35"/>
      <c r="C14" s="48">
        <f t="shared" si="0"/>
        <v>0</v>
      </c>
      <c r="D14" s="13" t="s">
        <v>69</v>
      </c>
      <c r="E14" s="35"/>
      <c r="F14" s="49">
        <f t="shared" si="1"/>
        <v>0</v>
      </c>
    </row>
    <row r="15" spans="1:6" s="2" customFormat="1" ht="40.5" customHeight="1">
      <c r="A15" s="50" t="s">
        <v>70</v>
      </c>
      <c r="B15" s="35">
        <v>5659</v>
      </c>
      <c r="C15" s="48">
        <f t="shared" si="0"/>
        <v>6.270789431490629E-06</v>
      </c>
      <c r="D15" s="68" t="s">
        <v>71</v>
      </c>
      <c r="E15" s="47">
        <f>E16+E19</f>
        <v>23601080480</v>
      </c>
      <c r="F15" s="49">
        <f t="shared" si="1"/>
        <v>26.15257219398194</v>
      </c>
    </row>
    <row r="16" spans="1:6" s="2" customFormat="1" ht="40.5" customHeight="1">
      <c r="A16" s="50" t="s">
        <v>72</v>
      </c>
      <c r="B16" s="35">
        <v>5026</v>
      </c>
      <c r="C16" s="48">
        <f t="shared" si="0"/>
        <v>5.569356367321418E-06</v>
      </c>
      <c r="D16" s="67" t="s">
        <v>73</v>
      </c>
      <c r="E16" s="47">
        <f>SUM(E17:E18)</f>
        <v>23664058143</v>
      </c>
      <c r="F16" s="49">
        <f t="shared" si="1"/>
        <v>26.222358315833922</v>
      </c>
    </row>
    <row r="17" spans="1:6" s="2" customFormat="1" ht="40.5" customHeight="1">
      <c r="A17" s="11" t="s">
        <v>74</v>
      </c>
      <c r="B17" s="35">
        <v>200000</v>
      </c>
      <c r="C17" s="48">
        <f t="shared" si="0"/>
        <v>0.0002216218212224997</v>
      </c>
      <c r="D17" s="14" t="s">
        <v>75</v>
      </c>
      <c r="E17" s="35"/>
      <c r="F17" s="49">
        <f t="shared" si="1"/>
        <v>0</v>
      </c>
    </row>
    <row r="18" spans="1:6" s="2" customFormat="1" ht="40.5" customHeight="1">
      <c r="A18" s="66" t="s">
        <v>76</v>
      </c>
      <c r="B18" s="47">
        <f>B19+B20</f>
        <v>35830180097</v>
      </c>
      <c r="C18" s="48">
        <f t="shared" si="0"/>
        <v>39.7037488391365</v>
      </c>
      <c r="D18" s="14" t="s">
        <v>77</v>
      </c>
      <c r="E18" s="35">
        <v>23664058143</v>
      </c>
      <c r="F18" s="49">
        <f t="shared" si="1"/>
        <v>26.222358315833922</v>
      </c>
    </row>
    <row r="19" spans="1:6" s="2" customFormat="1" ht="40.5" customHeight="1">
      <c r="A19" s="11" t="s">
        <v>78</v>
      </c>
      <c r="B19" s="35">
        <v>35893157760</v>
      </c>
      <c r="C19" s="48">
        <f t="shared" si="0"/>
        <v>39.773534960988485</v>
      </c>
      <c r="D19" s="67" t="s">
        <v>79</v>
      </c>
      <c r="E19" s="47">
        <f>SUM(E20)</f>
        <v>-62977663</v>
      </c>
      <c r="F19" s="49">
        <f t="shared" si="1"/>
        <v>-0.06978612185198417</v>
      </c>
    </row>
    <row r="20" spans="1:6" s="2" customFormat="1" ht="40.5" customHeight="1">
      <c r="A20" s="51" t="s">
        <v>80</v>
      </c>
      <c r="B20" s="35">
        <v>-62977663</v>
      </c>
      <c r="C20" s="48">
        <f t="shared" si="0"/>
        <v>-0.06978612185198417</v>
      </c>
      <c r="D20" s="109" t="s">
        <v>81</v>
      </c>
      <c r="E20" s="35">
        <v>-62977663</v>
      </c>
      <c r="F20" s="49">
        <f t="shared" si="1"/>
        <v>-0.06978612185198417</v>
      </c>
    </row>
    <row r="21" spans="1:6" s="2" customFormat="1" ht="40.5" customHeight="1">
      <c r="A21" s="11"/>
      <c r="B21" s="47"/>
      <c r="C21" s="69"/>
      <c r="D21" s="110"/>
      <c r="E21" s="70"/>
      <c r="F21" s="49"/>
    </row>
    <row r="22" spans="1:6" ht="40.5" customHeight="1" thickBot="1">
      <c r="A22" s="71" t="s">
        <v>82</v>
      </c>
      <c r="B22" s="72">
        <f>B7</f>
        <v>90243821162</v>
      </c>
      <c r="C22" s="73">
        <f>IF($B$22=0,0,B22/$B$22*100)</f>
        <v>100</v>
      </c>
      <c r="D22" s="74" t="s">
        <v>83</v>
      </c>
      <c r="E22" s="72">
        <f>E15+E7</f>
        <v>90243821162</v>
      </c>
      <c r="F22" s="75">
        <f>IF($E$22=0,0,E22/$E$22*100)</f>
        <v>100</v>
      </c>
    </row>
    <row r="23" spans="6:8" ht="34.5" customHeight="1">
      <c r="F23" s="3"/>
      <c r="G23" s="4"/>
      <c r="H23" s="4"/>
    </row>
    <row r="24" ht="139.5" customHeight="1" hidden="1"/>
  </sheetData>
  <mergeCells count="8">
    <mergeCell ref="D20:D21"/>
    <mergeCell ref="A2:F2"/>
    <mergeCell ref="A3:F3"/>
    <mergeCell ref="E5:F5"/>
    <mergeCell ref="A4:F4"/>
    <mergeCell ref="B5:C5"/>
    <mergeCell ref="A5:A6"/>
    <mergeCell ref="D5:D6"/>
  </mergeCells>
  <printOptions/>
  <pageMargins left="0.5905511811023623" right="0.5905511811023623" top="0.4724409448818898" bottom="1.1811023622047245" header="0.5118110236220472" footer="0.5118110236220472"/>
  <pageSetup horizontalDpi="300" verticalDpi="300" orientation="portrait" paperSize="9" scale="92" r:id="rId1"/>
  <headerFooter alignWithMargins="0">
    <oddHeader>&amp;R&amp;"標楷體,標準"&amp;14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mannli</cp:lastModifiedBy>
  <cp:lastPrinted>2005-04-27T10:25:23Z</cp:lastPrinted>
  <dcterms:created xsi:type="dcterms:W3CDTF">2001-04-18T03:20:26Z</dcterms:created>
  <dcterms:modified xsi:type="dcterms:W3CDTF">2005-09-07T07:57:17Z</dcterms:modified>
  <cp:category/>
  <cp:version/>
  <cp:contentType/>
  <cp:contentStatus/>
</cp:coreProperties>
</file>