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平衡綜計表(主管機關)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'平衡綜計表(主管機關)'!$A$1:$AB$95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<sst xmlns="http://schemas.openxmlformats.org/spreadsheetml/2006/main" count="312" uniqueCount="99">
  <si>
    <t>(依主管機關別分列)</t>
  </si>
  <si>
    <t>單位:新臺幣元</t>
  </si>
  <si>
    <t>國立故宮博物院</t>
  </si>
  <si>
    <t>原住民族委員會</t>
  </si>
  <si>
    <t>主          管</t>
  </si>
  <si>
    <t>財      政      部</t>
  </si>
  <si>
    <t>教      育      部</t>
  </si>
  <si>
    <t>法      務      部</t>
  </si>
  <si>
    <t>主              管</t>
  </si>
  <si>
    <t>合               計</t>
  </si>
  <si>
    <t>主            管</t>
  </si>
  <si>
    <t>平衡</t>
  </si>
  <si>
    <t>綜計表</t>
  </si>
  <si>
    <t>───</t>
  </si>
  <si>
    <t>────</t>
  </si>
  <si>
    <t>中華民國93年</t>
  </si>
  <si>
    <t>行      政      院</t>
  </si>
  <si>
    <t>內      政      部</t>
  </si>
  <si>
    <t>國      防      部</t>
  </si>
  <si>
    <t>科             目</t>
  </si>
  <si>
    <t>資           產</t>
  </si>
  <si>
    <t>流    動    資    產</t>
  </si>
  <si>
    <t>現金</t>
  </si>
  <si>
    <t>短期投資</t>
  </si>
  <si>
    <t>應收款項</t>
  </si>
  <si>
    <t>存貨</t>
  </si>
  <si>
    <t>預付款項</t>
  </si>
  <si>
    <t>貸 墊 款 及 準 備 金</t>
  </si>
  <si>
    <t>長期投資</t>
  </si>
  <si>
    <t>長期應收款</t>
  </si>
  <si>
    <t xml:space="preserve">準備金 </t>
  </si>
  <si>
    <t>固    定    資    產</t>
  </si>
  <si>
    <t>土地</t>
  </si>
  <si>
    <t>土地改良物</t>
  </si>
  <si>
    <t>機械及設備</t>
  </si>
  <si>
    <t>交通及運輸設備</t>
  </si>
  <si>
    <t>什項設備</t>
  </si>
  <si>
    <t>租賃資產</t>
  </si>
  <si>
    <t>租賃權益改良</t>
  </si>
  <si>
    <t>遞    耗    資    產</t>
  </si>
  <si>
    <t>農作物</t>
  </si>
  <si>
    <t>經濟動物</t>
  </si>
  <si>
    <t>礦源</t>
  </si>
  <si>
    <t>無    形    資    產</t>
  </si>
  <si>
    <t>無形資產</t>
  </si>
  <si>
    <t>遞    延    借    項</t>
  </si>
  <si>
    <t>遞延費用</t>
  </si>
  <si>
    <t>其    他    資    產</t>
  </si>
  <si>
    <t>什項資產</t>
  </si>
  <si>
    <t>待整理資產</t>
  </si>
  <si>
    <t>合           計</t>
  </si>
  <si>
    <t>交      通      部</t>
  </si>
  <si>
    <t>負           債</t>
  </si>
  <si>
    <t>流    動    負    債</t>
  </si>
  <si>
    <t>短期債務</t>
  </si>
  <si>
    <t>應付款項</t>
  </si>
  <si>
    <t>預收款項</t>
  </si>
  <si>
    <t>長    期    負    債</t>
  </si>
  <si>
    <t>長期債務</t>
  </si>
  <si>
    <t>其    他    負    債</t>
  </si>
  <si>
    <t>什項負債</t>
  </si>
  <si>
    <t>淨           值</t>
  </si>
  <si>
    <t>基                金</t>
  </si>
  <si>
    <t>基金</t>
  </si>
  <si>
    <t>公                積</t>
  </si>
  <si>
    <t>資本公積</t>
  </si>
  <si>
    <t>特別公積</t>
  </si>
  <si>
    <t>累　積　餘(+)　絀(-)</t>
  </si>
  <si>
    <t>累積賸餘</t>
  </si>
  <si>
    <t>累積短絀</t>
  </si>
  <si>
    <t>12月31日</t>
  </si>
  <si>
    <t>科             目</t>
  </si>
  <si>
    <t>法     務     部</t>
  </si>
  <si>
    <t>經     濟     部</t>
  </si>
  <si>
    <t>交     通     部</t>
  </si>
  <si>
    <t>國軍退除役官兵</t>
  </si>
  <si>
    <t>國家科學委員會</t>
  </si>
  <si>
    <t>農 業 委 員 會</t>
  </si>
  <si>
    <t>衛   生   署</t>
  </si>
  <si>
    <t>人 事 行 政 局</t>
  </si>
  <si>
    <t>主           管</t>
  </si>
  <si>
    <t>輔導委員會主管</t>
  </si>
  <si>
    <t>主         管</t>
  </si>
  <si>
    <t>主        管</t>
  </si>
  <si>
    <t>短期貸墊款</t>
  </si>
  <si>
    <r>
      <t>長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資、應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款、</t>
    </r>
  </si>
  <si>
    <t>長期貸款</t>
  </si>
  <si>
    <t>長期墊款</t>
  </si>
  <si>
    <t>房屋及建築</t>
  </si>
  <si>
    <t>購建中固定資產</t>
  </si>
  <si>
    <t xml:space="preserve"> </t>
  </si>
  <si>
    <t>非業務資產</t>
  </si>
  <si>
    <t>附設業務組織權益</t>
  </si>
  <si>
    <t>合             計</t>
  </si>
  <si>
    <t>註：信託代理與保證資產(負債)性質科目，本年度決算為 124,787,887,163.39 元，上年度決算132,607,477,040.90 元。</t>
  </si>
  <si>
    <t>經      濟      部</t>
  </si>
  <si>
    <t>權 　益 　調　　整</t>
  </si>
  <si>
    <t>權益調整</t>
  </si>
  <si>
    <t>累積換算調整數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</si>
</sst>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_(* #,##0.00_);_(&quot;–&quot;* #,##0.00_);_(* &quot;…&quot;_);_(@_)"/>
    <numFmt numFmtId="182" formatCode="_(&quot; +&quot;* #,##0.00_);_(&quot;–&quot;* #,##0.00_);_(* &quot;…&quot;_);_(@_)"/>
    <numFmt numFmtId="183" formatCode="0."/>
    <numFmt numFmtId="184" formatCode="0.00_)"/>
    <numFmt numFmtId="185" formatCode="_(* #,##0.00_);_(&quot;–&quot;* #,##0.00_);_(* &quot;&quot;_);_(@_)"/>
  </numFmts>
  <fonts count="3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22"/>
      <name val="華康粗明體"/>
      <family val="3"/>
    </font>
    <font>
      <sz val="10"/>
      <name val="華康粗明體"/>
      <family val="3"/>
    </font>
    <font>
      <sz val="12"/>
      <name val="華康粗明體"/>
      <family val="3"/>
    </font>
    <font>
      <sz val="13"/>
      <name val="華康粗明體"/>
      <family val="3"/>
    </font>
    <font>
      <sz val="11"/>
      <name val="華康粗明體"/>
      <family val="3"/>
    </font>
    <font>
      <sz val="10"/>
      <name val="華康特粗明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新細明體"/>
      <family val="1"/>
    </font>
    <font>
      <sz val="9"/>
      <name val="華康粗明體"/>
      <family val="3"/>
    </font>
    <font>
      <sz val="9"/>
      <name val="華康中明體"/>
      <family val="3"/>
    </font>
    <font>
      <sz val="11"/>
      <name val="華康中明體"/>
      <family val="3"/>
    </font>
    <font>
      <sz val="20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12"/>
      <name val="華康中明體"/>
      <family val="3"/>
    </font>
    <font>
      <sz val="12"/>
      <name val="華康行書體"/>
      <family val="3"/>
    </font>
    <font>
      <sz val="5"/>
      <name val="華康粗明體"/>
      <family val="3"/>
    </font>
    <font>
      <b/>
      <sz val="2"/>
      <color indexed="18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12"/>
      <name val="華康特粗明體"/>
      <family val="3"/>
    </font>
    <font>
      <sz val="11"/>
      <name val="華康特粗明體"/>
      <family val="3"/>
    </font>
    <font>
      <sz val="9"/>
      <name val="華康行書體"/>
      <family val="3"/>
    </font>
    <font>
      <b/>
      <sz val="11"/>
      <color indexed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4" fontId="6" fillId="0" borderId="0">
      <alignment/>
      <protection/>
    </xf>
    <xf numFmtId="0" fontId="7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4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 quotePrefix="1">
      <alignment horizont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185" fontId="17" fillId="0" borderId="7" xfId="0" applyNumberFormat="1" applyFont="1" applyBorder="1" applyAlignment="1" applyProtection="1">
      <alignment/>
      <protection/>
    </xf>
    <xf numFmtId="185" fontId="17" fillId="0" borderId="0" xfId="0" applyNumberFormat="1" applyFont="1" applyBorder="1" applyAlignment="1" applyProtection="1">
      <alignment/>
      <protection/>
    </xf>
    <xf numFmtId="185" fontId="17" fillId="0" borderId="8" xfId="0" applyNumberFormat="1" applyFont="1" applyBorder="1" applyAlignment="1" applyProtection="1">
      <alignment/>
      <protection/>
    </xf>
    <xf numFmtId="185" fontId="17" fillId="0" borderId="9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distributed"/>
    </xf>
    <xf numFmtId="49" fontId="20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181" fontId="4" fillId="0" borderId="0" xfId="0" applyNumberFormat="1" applyFont="1" applyAlignment="1">
      <alignment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3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181" fontId="23" fillId="0" borderId="0" xfId="0" applyNumberFormat="1" applyFont="1" applyAlignment="1">
      <alignment horizontal="centerContinuous"/>
    </xf>
    <xf numFmtId="0" fontId="2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23" fillId="0" borderId="0" xfId="0" applyFont="1" applyAlignment="1">
      <alignment horizontal="distributed"/>
    </xf>
    <xf numFmtId="0" fontId="13" fillId="0" borderId="0" xfId="0" applyFont="1" applyAlignment="1">
      <alignment horizontal="center"/>
    </xf>
    <xf numFmtId="177" fontId="24" fillId="0" borderId="0" xfId="20" applyFont="1" applyAlignment="1">
      <alignment/>
    </xf>
    <xf numFmtId="177" fontId="24" fillId="0" borderId="0" xfId="20" applyFont="1" applyAlignment="1">
      <alignment horizontal="centerContinuous"/>
    </xf>
    <xf numFmtId="177" fontId="25" fillId="0" borderId="0" xfId="20" applyFont="1" applyAlignment="1">
      <alignment horizontal="centerContinuous"/>
    </xf>
    <xf numFmtId="181" fontId="24" fillId="0" borderId="0" xfId="20" applyNumberFormat="1" applyFont="1" applyAlignment="1">
      <alignment horizontal="centerContinuous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left"/>
    </xf>
    <xf numFmtId="182" fontId="24" fillId="0" borderId="0" xfId="20" applyNumberFormat="1" applyFont="1" applyBorder="1" applyAlignment="1" quotePrefix="1">
      <alignment horizontal="centerContinuous"/>
    </xf>
    <xf numFmtId="177" fontId="24" fillId="0" borderId="0" xfId="20" applyFont="1" applyAlignment="1">
      <alignment horizontal="distributed"/>
    </xf>
    <xf numFmtId="182" fontId="24" fillId="0" borderId="0" xfId="20" applyNumberFormat="1" applyFont="1" applyAlignment="1" quotePrefix="1">
      <alignment horizontal="centerContinuous"/>
    </xf>
    <xf numFmtId="0" fontId="13" fillId="0" borderId="0" xfId="0" applyFont="1" applyAlignment="1">
      <alignment/>
    </xf>
    <xf numFmtId="181" fontId="13" fillId="0" borderId="0" xfId="0" applyNumberFormat="1" applyFont="1" applyAlignment="1">
      <alignment horizontal="centerContinuous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distributed"/>
    </xf>
    <xf numFmtId="0" fontId="15" fillId="0" borderId="3" xfId="0" applyFont="1" applyBorder="1" applyAlignment="1" quotePrefix="1">
      <alignment horizontal="center"/>
    </xf>
    <xf numFmtId="0" fontId="15" fillId="0" borderId="2" xfId="0" applyFont="1" applyBorder="1" applyAlignment="1" quotePrefix="1">
      <alignment horizontal="center"/>
    </xf>
    <xf numFmtId="0" fontId="15" fillId="0" borderId="10" xfId="0" applyFont="1" applyBorder="1" applyAlignment="1" quotePrefix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5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1" xfId="0" applyFont="1" applyBorder="1" applyAlignment="1" quotePrefix="1">
      <alignment horizontal="center" vertical="center"/>
    </xf>
    <xf numFmtId="0" fontId="15" fillId="0" borderId="12" xfId="0" applyFont="1" applyBorder="1" applyAlignment="1" quotePrefix="1">
      <alignment horizontal="center" vertical="center"/>
    </xf>
    <xf numFmtId="0" fontId="15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5" fillId="2" borderId="0" xfId="0" applyFont="1" applyFill="1" applyBorder="1" applyAlignment="1" quotePrefix="1">
      <alignment horizontal="left" vertical="top"/>
    </xf>
    <xf numFmtId="0" fontId="22" fillId="2" borderId="7" xfId="0" applyFont="1" applyFill="1" applyBorder="1" applyAlignment="1">
      <alignment horizontal="left" vertical="center"/>
    </xf>
    <xf numFmtId="181" fontId="15" fillId="2" borderId="7" xfId="0" applyNumberFormat="1" applyFont="1" applyFill="1" applyBorder="1" applyAlignment="1" quotePrefix="1">
      <alignment horizontal="center" vertical="center"/>
    </xf>
    <xf numFmtId="181" fontId="15" fillId="2" borderId="8" xfId="0" applyNumberFormat="1" applyFont="1" applyFill="1" applyBorder="1" applyAlignment="1">
      <alignment horizontal="center" vertical="center"/>
    </xf>
    <xf numFmtId="181" fontId="15" fillId="2" borderId="0" xfId="0" applyNumberFormat="1" applyFont="1" applyFill="1" applyBorder="1" applyAlignment="1" quotePrefix="1">
      <alignment horizontal="center" vertical="center"/>
    </xf>
    <xf numFmtId="181" fontId="15" fillId="2" borderId="9" xfId="0" applyNumberFormat="1" applyFont="1" applyFill="1" applyBorder="1" applyAlignment="1">
      <alignment horizontal="center" vertical="center"/>
    </xf>
    <xf numFmtId="181" fontId="15" fillId="2" borderId="8" xfId="0" applyNumberFormat="1" applyFont="1" applyFill="1" applyBorder="1" applyAlignment="1" quotePrefix="1">
      <alignment horizontal="center" vertical="center"/>
    </xf>
    <xf numFmtId="0" fontId="15" fillId="2" borderId="0" xfId="0" applyFont="1" applyFill="1" applyBorder="1" applyAlignment="1" quotePrefix="1">
      <alignment horizontal="distributed" vertical="top"/>
    </xf>
    <xf numFmtId="0" fontId="15" fillId="2" borderId="8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 quotePrefix="1">
      <alignment horizontal="left"/>
    </xf>
    <xf numFmtId="0" fontId="26" fillId="0" borderId="0" xfId="0" applyFont="1" applyBorder="1" applyAlignment="1">
      <alignment/>
    </xf>
    <xf numFmtId="0" fontId="26" fillId="0" borderId="7" xfId="0" applyFont="1" applyBorder="1" applyAlignment="1">
      <alignment/>
    </xf>
    <xf numFmtId="185" fontId="12" fillId="0" borderId="0" xfId="0" applyNumberFormat="1" applyFont="1" applyBorder="1" applyAlignment="1">
      <alignment/>
    </xf>
    <xf numFmtId="185" fontId="26" fillId="0" borderId="0" xfId="0" applyNumberFormat="1" applyFont="1" applyBorder="1" applyAlignment="1">
      <alignment horizontal="distributed"/>
    </xf>
    <xf numFmtId="185" fontId="26" fillId="0" borderId="7" xfId="0" applyNumberFormat="1" applyFont="1" applyBorder="1" applyAlignment="1">
      <alignment/>
    </xf>
    <xf numFmtId="185" fontId="15" fillId="0" borderId="0" xfId="0" applyNumberFormat="1" applyFont="1" applyBorder="1" applyAlignment="1" quotePrefix="1">
      <alignment horizontal="left"/>
    </xf>
    <xf numFmtId="185" fontId="26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12" fillId="0" borderId="0" xfId="0" applyFont="1" applyBorder="1" applyAlignment="1" quotePrefix="1">
      <alignment horizontal="left"/>
    </xf>
    <xf numFmtId="0" fontId="21" fillId="0" borderId="0" xfId="0" applyFont="1" applyBorder="1" applyAlignment="1">
      <alignment horizontal="distributed"/>
    </xf>
    <xf numFmtId="0" fontId="21" fillId="0" borderId="7" xfId="0" applyFont="1" applyBorder="1" applyAlignment="1">
      <alignment/>
    </xf>
    <xf numFmtId="185" fontId="12" fillId="0" borderId="0" xfId="0" applyNumberFormat="1" applyFont="1" applyBorder="1" applyAlignment="1" quotePrefix="1">
      <alignment horizontal="distributed"/>
    </xf>
    <xf numFmtId="185" fontId="21" fillId="0" borderId="0" xfId="0" applyNumberFormat="1" applyFont="1" applyBorder="1" applyAlignment="1">
      <alignment horizontal="distributed"/>
    </xf>
    <xf numFmtId="185" fontId="21" fillId="0" borderId="7" xfId="0" applyNumberFormat="1" applyFont="1" applyBorder="1" applyAlignment="1">
      <alignment/>
    </xf>
    <xf numFmtId="185" fontId="12" fillId="0" borderId="0" xfId="0" applyNumberFormat="1" applyFont="1" applyBorder="1" applyAlignment="1" quotePrefix="1">
      <alignment horizontal="left"/>
    </xf>
    <xf numFmtId="0" fontId="27" fillId="0" borderId="0" xfId="0" applyFont="1" applyBorder="1" applyAlignment="1">
      <alignment/>
    </xf>
    <xf numFmtId="0" fontId="21" fillId="0" borderId="7" xfId="0" applyFont="1" applyBorder="1" applyAlignment="1" quotePrefix="1">
      <alignment horizontal="distributed"/>
    </xf>
    <xf numFmtId="185" fontId="27" fillId="0" borderId="0" xfId="0" applyNumberFormat="1" applyFont="1" applyBorder="1" applyAlignment="1">
      <alignment horizontal="distributed"/>
    </xf>
    <xf numFmtId="185" fontId="21" fillId="0" borderId="7" xfId="0" applyNumberFormat="1" applyFont="1" applyBorder="1" applyAlignment="1" quotePrefix="1">
      <alignment horizontal="distributed"/>
    </xf>
    <xf numFmtId="185" fontId="27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distributed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30" fillId="0" borderId="0" xfId="0" applyFont="1" applyAlignment="1">
      <alignment/>
    </xf>
    <xf numFmtId="185" fontId="30" fillId="0" borderId="0" xfId="0" applyNumberFormat="1" applyFont="1" applyAlignment="1">
      <alignment horizontal="distributed"/>
    </xf>
    <xf numFmtId="185" fontId="30" fillId="0" borderId="0" xfId="0" applyNumberFormat="1" applyFont="1" applyAlignment="1">
      <alignment/>
    </xf>
    <xf numFmtId="177" fontId="31" fillId="0" borderId="0" xfId="20" applyFont="1" applyAlignment="1">
      <alignment/>
    </xf>
    <xf numFmtId="183" fontId="12" fillId="0" borderId="0" xfId="0" applyNumberFormat="1" applyFont="1" applyBorder="1" applyAlignment="1" quotePrefix="1">
      <alignment horizontal="center"/>
    </xf>
    <xf numFmtId="185" fontId="12" fillId="0" borderId="0" xfId="0" applyNumberFormat="1" applyFont="1" applyBorder="1" applyAlignment="1" quotePrefix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85" fontId="33" fillId="0" borderId="0" xfId="0" applyNumberFormat="1" applyFont="1" applyAlignment="1">
      <alignment horizontal="distributed"/>
    </xf>
    <xf numFmtId="185" fontId="33" fillId="0" borderId="0" xfId="0" applyNumberFormat="1" applyFont="1" applyAlignment="1">
      <alignment/>
    </xf>
    <xf numFmtId="0" fontId="33" fillId="0" borderId="0" xfId="0" applyFont="1" applyAlignment="1">
      <alignment vertical="center"/>
    </xf>
    <xf numFmtId="185" fontId="17" fillId="0" borderId="13" xfId="0" applyNumberFormat="1" applyFont="1" applyBorder="1" applyAlignment="1" applyProtection="1">
      <alignment vertical="center"/>
      <protection/>
    </xf>
    <xf numFmtId="185" fontId="17" fillId="0" borderId="14" xfId="0" applyNumberFormat="1" applyFont="1" applyBorder="1" applyAlignment="1" applyProtection="1">
      <alignment vertical="center"/>
      <protection/>
    </xf>
    <xf numFmtId="185" fontId="17" fillId="0" borderId="15" xfId="0" applyNumberFormat="1" applyFont="1" applyBorder="1" applyAlignment="1" applyProtection="1">
      <alignment vertical="center"/>
      <protection/>
    </xf>
    <xf numFmtId="185" fontId="17" fillId="0" borderId="16" xfId="0" applyNumberFormat="1" applyFont="1" applyBorder="1" applyAlignment="1" applyProtection="1">
      <alignment vertical="center"/>
      <protection/>
    </xf>
    <xf numFmtId="0" fontId="27" fillId="0" borderId="0" xfId="0" applyFont="1" applyAlignment="1">
      <alignment vertical="center"/>
    </xf>
    <xf numFmtId="185" fontId="12" fillId="0" borderId="0" xfId="0" applyNumberFormat="1" applyFont="1" applyAlignment="1">
      <alignment/>
    </xf>
    <xf numFmtId="185" fontId="13" fillId="0" borderId="0" xfId="0" applyNumberFormat="1" applyFont="1" applyAlignment="1">
      <alignment/>
    </xf>
    <xf numFmtId="185" fontId="13" fillId="0" borderId="0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185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Alignment="1">
      <alignment horizontal="left"/>
    </xf>
    <xf numFmtId="185" fontId="4" fillId="0" borderId="0" xfId="0" applyNumberFormat="1" applyFont="1" applyAlignment="1">
      <alignment horizontal="distributed"/>
    </xf>
    <xf numFmtId="185" fontId="22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Border="1" applyAlignment="1">
      <alignment horizontal="left"/>
    </xf>
    <xf numFmtId="185" fontId="24" fillId="0" borderId="0" xfId="20" applyNumberFormat="1" applyFont="1" applyBorder="1" applyAlignment="1">
      <alignment/>
    </xf>
    <xf numFmtId="185" fontId="13" fillId="0" borderId="0" xfId="0" applyNumberFormat="1" applyFont="1" applyAlignment="1">
      <alignment horizontal="centerContinuous"/>
    </xf>
    <xf numFmtId="185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Alignment="1">
      <alignment horizontal="left" vertical="center"/>
    </xf>
    <xf numFmtId="185" fontId="12" fillId="0" borderId="0" xfId="0" applyNumberFormat="1" applyFont="1" applyBorder="1" applyAlignment="1">
      <alignment horizontal="right"/>
    </xf>
    <xf numFmtId="185" fontId="12" fillId="0" borderId="0" xfId="0" applyNumberFormat="1" applyFont="1" applyAlignment="1">
      <alignment horizontal="distributed"/>
    </xf>
    <xf numFmtId="185" fontId="13" fillId="0" borderId="0" xfId="0" applyNumberFormat="1" applyFont="1" applyAlignment="1">
      <alignment horizontal="distributed"/>
    </xf>
    <xf numFmtId="185" fontId="18" fillId="0" borderId="0" xfId="0" applyNumberFormat="1" applyFont="1" applyAlignment="1">
      <alignment horizontal="centerContinuous"/>
    </xf>
    <xf numFmtId="185" fontId="12" fillId="0" borderId="0" xfId="0" applyNumberFormat="1" applyFont="1" applyAlignment="1">
      <alignment horizontal="right"/>
    </xf>
    <xf numFmtId="185" fontId="15" fillId="0" borderId="3" xfId="0" applyNumberFormat="1" applyFont="1" applyBorder="1" applyAlignment="1" quotePrefix="1">
      <alignment horizontal="center"/>
    </xf>
    <xf numFmtId="185" fontId="15" fillId="0" borderId="4" xfId="0" applyNumberFormat="1" applyFont="1" applyBorder="1" applyAlignment="1" quotePrefix="1">
      <alignment horizontal="center"/>
    </xf>
    <xf numFmtId="185" fontId="15" fillId="0" borderId="2" xfId="0" applyNumberFormat="1" applyFont="1" applyBorder="1" applyAlignment="1" quotePrefix="1">
      <alignment horizontal="center"/>
    </xf>
    <xf numFmtId="185" fontId="15" fillId="0" borderId="2" xfId="0" applyNumberFormat="1" applyFont="1" applyBorder="1" applyAlignment="1">
      <alignment/>
    </xf>
    <xf numFmtId="185" fontId="15" fillId="0" borderId="3" xfId="0" applyNumberFormat="1" applyFont="1" applyBorder="1" applyAlignment="1">
      <alignment/>
    </xf>
    <xf numFmtId="185" fontId="15" fillId="0" borderId="3" xfId="0" applyNumberFormat="1" applyFont="1" applyBorder="1" applyAlignment="1">
      <alignment horizontal="center"/>
    </xf>
    <xf numFmtId="0" fontId="15" fillId="0" borderId="5" xfId="0" applyFont="1" applyBorder="1" applyAlignment="1" quotePrefix="1">
      <alignment horizontal="left" vertical="top"/>
    </xf>
    <xf numFmtId="185" fontId="15" fillId="0" borderId="6" xfId="0" applyNumberFormat="1" applyFont="1" applyBorder="1" applyAlignment="1" quotePrefix="1">
      <alignment horizontal="center" vertical="center"/>
    </xf>
    <xf numFmtId="185" fontId="15" fillId="0" borderId="11" xfId="0" applyNumberFormat="1" applyFont="1" applyBorder="1" applyAlignment="1" quotePrefix="1">
      <alignment horizontal="center" vertical="center"/>
    </xf>
    <xf numFmtId="185" fontId="15" fillId="0" borderId="5" xfId="0" applyNumberFormat="1" applyFont="1" applyBorder="1" applyAlignment="1" quotePrefix="1">
      <alignment horizontal="center" vertical="center"/>
    </xf>
    <xf numFmtId="185" fontId="15" fillId="0" borderId="5" xfId="0" applyNumberFormat="1" applyFont="1" applyBorder="1" applyAlignment="1">
      <alignment vertical="center"/>
    </xf>
    <xf numFmtId="185" fontId="15" fillId="0" borderId="5" xfId="0" applyNumberFormat="1" applyFont="1" applyBorder="1" applyAlignment="1" quotePrefix="1">
      <alignment horizontal="left" vertical="top"/>
    </xf>
    <xf numFmtId="185" fontId="15" fillId="0" borderId="6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 quotePrefix="1">
      <alignment horizontal="left" vertical="top"/>
    </xf>
    <xf numFmtId="0" fontId="22" fillId="0" borderId="7" xfId="0" applyFont="1" applyBorder="1" applyAlignment="1">
      <alignment horizontal="left" vertical="center"/>
    </xf>
    <xf numFmtId="185" fontId="15" fillId="0" borderId="7" xfId="0" applyNumberFormat="1" applyFont="1" applyBorder="1" applyAlignment="1" quotePrefix="1">
      <alignment horizontal="center" vertical="center"/>
    </xf>
    <xf numFmtId="185" fontId="15" fillId="0" borderId="8" xfId="0" applyNumberFormat="1" applyFont="1" applyBorder="1" applyAlignment="1" quotePrefix="1">
      <alignment horizontal="center" vertical="center"/>
    </xf>
    <xf numFmtId="185" fontId="15" fillId="0" borderId="0" xfId="0" applyNumberFormat="1" applyFont="1" applyBorder="1" applyAlignment="1" quotePrefix="1">
      <alignment horizontal="center" vertical="center"/>
    </xf>
    <xf numFmtId="185" fontId="12" fillId="0" borderId="0" xfId="0" applyNumberFormat="1" applyFont="1" applyBorder="1" applyAlignment="1">
      <alignment vertical="center"/>
    </xf>
    <xf numFmtId="185" fontId="15" fillId="0" borderId="0" xfId="0" applyNumberFormat="1" applyFont="1" applyBorder="1" applyAlignment="1" quotePrefix="1">
      <alignment horizontal="distributed" vertical="top"/>
    </xf>
    <xf numFmtId="185" fontId="22" fillId="0" borderId="7" xfId="0" applyNumberFormat="1" applyFont="1" applyBorder="1" applyAlignment="1">
      <alignment horizontal="left" vertical="center"/>
    </xf>
    <xf numFmtId="185" fontId="15" fillId="0" borderId="0" xfId="0" applyNumberFormat="1" applyFont="1" applyBorder="1" applyAlignment="1" quotePrefix="1">
      <alignment horizontal="left" vertical="top"/>
    </xf>
    <xf numFmtId="185" fontId="22" fillId="0" borderId="8" xfId="0" applyNumberFormat="1" applyFont="1" applyBorder="1" applyAlignment="1">
      <alignment horizontal="left" vertical="center"/>
    </xf>
    <xf numFmtId="0" fontId="21" fillId="0" borderId="0" xfId="0" applyFont="1" applyBorder="1" applyAlignment="1" quotePrefix="1">
      <alignment horizontal="distributed"/>
    </xf>
    <xf numFmtId="0" fontId="34" fillId="0" borderId="7" xfId="0" applyFont="1" applyBorder="1" applyAlignment="1" quotePrefix="1">
      <alignment horizontal="distributed"/>
    </xf>
    <xf numFmtId="185" fontId="32" fillId="0" borderId="0" xfId="0" applyNumberFormat="1" applyFont="1" applyAlignment="1">
      <alignment horizontal="distributed"/>
    </xf>
    <xf numFmtId="185" fontId="21" fillId="0" borderId="0" xfId="0" applyNumberFormat="1" applyFont="1" applyBorder="1" applyAlignment="1" quotePrefix="1">
      <alignment horizontal="distributed"/>
    </xf>
    <xf numFmtId="185" fontId="34" fillId="0" borderId="7" xfId="0" applyNumberFormat="1" applyFont="1" applyBorder="1" applyAlignment="1" quotePrefix="1">
      <alignment horizontal="distributed"/>
    </xf>
    <xf numFmtId="185" fontId="32" fillId="0" borderId="0" xfId="0" applyNumberFormat="1" applyFont="1" applyAlignment="1">
      <alignment/>
    </xf>
    <xf numFmtId="0" fontId="34" fillId="0" borderId="7" xfId="0" applyFont="1" applyBorder="1" applyAlignment="1">
      <alignment/>
    </xf>
    <xf numFmtId="185" fontId="34" fillId="0" borderId="7" xfId="0" applyNumberFormat="1" applyFont="1" applyBorder="1" applyAlignment="1">
      <alignment/>
    </xf>
    <xf numFmtId="185" fontId="21" fillId="0" borderId="0" xfId="0" applyNumberFormat="1" applyFont="1" applyBorder="1" applyAlignment="1">
      <alignment/>
    </xf>
    <xf numFmtId="185" fontId="15" fillId="0" borderId="0" xfId="0" applyNumberFormat="1" applyFont="1" applyBorder="1" applyAlignment="1" quotePrefix="1">
      <alignment horizontal="distributed"/>
    </xf>
    <xf numFmtId="183" fontId="12" fillId="0" borderId="0" xfId="0" applyNumberFormat="1" applyFont="1" applyBorder="1" applyAlignment="1">
      <alignment horizontal="center"/>
    </xf>
    <xf numFmtId="185" fontId="12" fillId="0" borderId="0" xfId="0" applyNumberFormat="1" applyFont="1" applyBorder="1" applyAlignment="1">
      <alignment horizontal="distributed"/>
    </xf>
    <xf numFmtId="185" fontId="12" fillId="0" borderId="0" xfId="0" applyNumberFormat="1" applyFont="1" applyBorder="1" applyAlignment="1">
      <alignment horizontal="center"/>
    </xf>
    <xf numFmtId="185" fontId="20" fillId="0" borderId="0" xfId="0" applyNumberFormat="1" applyFont="1" applyBorder="1" applyAlignment="1">
      <alignment horizontal="distributed"/>
    </xf>
    <xf numFmtId="185" fontId="20" fillId="0" borderId="0" xfId="0" applyNumberFormat="1" applyFont="1" applyBorder="1" applyAlignment="1">
      <alignment horizontal="left"/>
    </xf>
    <xf numFmtId="0" fontId="26" fillId="0" borderId="7" xfId="0" applyFont="1" applyBorder="1" applyAlignment="1">
      <alignment vertical="center"/>
    </xf>
    <xf numFmtId="185" fontId="26" fillId="0" borderId="7" xfId="0" applyNumberFormat="1" applyFont="1" applyBorder="1" applyAlignment="1">
      <alignment vertical="center"/>
    </xf>
    <xf numFmtId="185" fontId="18" fillId="0" borderId="0" xfId="0" applyNumberFormat="1" applyFont="1" applyBorder="1" applyAlignment="1">
      <alignment horizontal="distributed"/>
    </xf>
    <xf numFmtId="185" fontId="17" fillId="0" borderId="0" xfId="0" applyNumberFormat="1" applyFont="1" applyAlignment="1">
      <alignment horizontal="distributed"/>
    </xf>
    <xf numFmtId="185" fontId="17" fillId="0" borderId="0" xfId="0" applyNumberFormat="1" applyFont="1" applyAlignment="1">
      <alignment/>
    </xf>
    <xf numFmtId="185" fontId="26" fillId="0" borderId="8" xfId="0" applyNumberFormat="1" applyFont="1" applyBorder="1" applyAlignment="1">
      <alignment vertical="center"/>
    </xf>
    <xf numFmtId="185" fontId="18" fillId="0" borderId="8" xfId="0" applyNumberFormat="1" applyFont="1" applyBorder="1" applyAlignment="1">
      <alignment horizontal="distributed"/>
    </xf>
    <xf numFmtId="185" fontId="17" fillId="0" borderId="7" xfId="0" applyNumberFormat="1" applyFont="1" applyBorder="1" applyAlignment="1">
      <alignment/>
    </xf>
    <xf numFmtId="0" fontId="26" fillId="0" borderId="0" xfId="0" applyFont="1" applyAlignment="1">
      <alignment/>
    </xf>
    <xf numFmtId="181" fontId="27" fillId="0" borderId="0" xfId="0" applyNumberFormat="1" applyFont="1" applyAlignment="1">
      <alignment/>
    </xf>
    <xf numFmtId="181" fontId="27" fillId="0" borderId="0" xfId="0" applyNumberFormat="1" applyFont="1" applyBorder="1" applyAlignment="1">
      <alignment/>
    </xf>
    <xf numFmtId="181" fontId="36" fillId="0" borderId="0" xfId="0" applyNumberFormat="1" applyFont="1" applyAlignment="1">
      <alignment/>
    </xf>
    <xf numFmtId="0" fontId="32" fillId="0" borderId="0" xfId="0" applyFont="1" applyAlignment="1">
      <alignment horizontal="distributed"/>
    </xf>
    <xf numFmtId="0" fontId="26" fillId="0" borderId="0" xfId="0" applyFont="1" applyAlignment="1">
      <alignment horizontal="distributed"/>
    </xf>
    <xf numFmtId="185" fontId="15" fillId="0" borderId="4" xfId="0" applyNumberFormat="1" applyFont="1" applyBorder="1" applyAlignment="1" quotePrefix="1">
      <alignment horizontal="center" vertical="center"/>
    </xf>
    <xf numFmtId="185" fontId="15" fillId="0" borderId="11" xfId="0" applyNumberFormat="1" applyFont="1" applyBorder="1" applyAlignment="1" quotePrefix="1">
      <alignment horizontal="center" vertical="center"/>
    </xf>
    <xf numFmtId="185" fontId="15" fillId="0" borderId="2" xfId="0" applyNumberFormat="1" applyFont="1" applyBorder="1" applyAlignment="1" quotePrefix="1">
      <alignment horizontal="center" vertical="center"/>
    </xf>
    <xf numFmtId="185" fontId="15" fillId="0" borderId="3" xfId="0" applyNumberFormat="1" applyFont="1" applyBorder="1" applyAlignment="1" quotePrefix="1">
      <alignment horizontal="center" vertical="center"/>
    </xf>
    <xf numFmtId="185" fontId="15" fillId="0" borderId="5" xfId="0" applyNumberFormat="1" applyFont="1" applyBorder="1" applyAlignment="1" quotePrefix="1">
      <alignment horizontal="center" vertical="center"/>
    </xf>
    <xf numFmtId="185" fontId="15" fillId="0" borderId="6" xfId="0" applyNumberFormat="1" applyFont="1" applyBorder="1" applyAlignment="1" quotePrefix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185" fontId="15" fillId="0" borderId="15" xfId="0" applyNumberFormat="1" applyFont="1" applyBorder="1" applyAlignment="1">
      <alignment horizontal="center" vertical="center"/>
    </xf>
    <xf numFmtId="185" fontId="15" fillId="0" borderId="15" xfId="0" applyNumberFormat="1" applyFont="1" applyBorder="1" applyAlignment="1" quotePrefix="1">
      <alignment horizontal="center" vertical="center"/>
    </xf>
    <xf numFmtId="185" fontId="15" fillId="0" borderId="13" xfId="0" applyNumberFormat="1" applyFont="1" applyBorder="1" applyAlignment="1" quotePrefix="1">
      <alignment horizontal="center" vertical="center"/>
    </xf>
    <xf numFmtId="0" fontId="18" fillId="0" borderId="0" xfId="0" applyFont="1" applyBorder="1" applyAlignment="1" quotePrefix="1">
      <alignment horizontal="distributed"/>
    </xf>
    <xf numFmtId="0" fontId="17" fillId="0" borderId="0" xfId="0" applyFont="1" applyAlignment="1">
      <alignment/>
    </xf>
    <xf numFmtId="0" fontId="15" fillId="0" borderId="2" xfId="0" applyFont="1" applyBorder="1" applyAlignment="1" quotePrefix="1">
      <alignment horizontal="center" vertical="center"/>
    </xf>
    <xf numFmtId="0" fontId="15" fillId="0" borderId="3" xfId="0" applyFont="1" applyBorder="1" applyAlignment="1" quotePrefix="1">
      <alignment horizontal="center" vertical="center"/>
    </xf>
    <xf numFmtId="0" fontId="15" fillId="0" borderId="5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4" xfId="0" applyFont="1" applyBorder="1" applyAlignment="1" quotePrefix="1">
      <alignment horizontal="center" vertical="center"/>
    </xf>
    <xf numFmtId="0" fontId="15" fillId="0" borderId="11" xfId="0" applyFont="1" applyBorder="1" applyAlignment="1" quotePrefix="1">
      <alignment horizontal="center" vertical="center"/>
    </xf>
    <xf numFmtId="0" fontId="18" fillId="0" borderId="0" xfId="0" applyFont="1" applyBorder="1" applyAlignment="1">
      <alignment horizontal="distributed"/>
    </xf>
    <xf numFmtId="0" fontId="12" fillId="0" borderId="2" xfId="0" applyFont="1" applyBorder="1" applyAlignment="1">
      <alignment horizontal="center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1914</xdr:row>
      <xdr:rowOff>152400</xdr:rowOff>
    </xdr:from>
    <xdr:ext cx="104775" cy="238125"/>
    <xdr:sp>
      <xdr:nvSpPr>
        <xdr:cNvPr id="1" name="TextBox 1"/>
        <xdr:cNvSpPr txBox="1">
          <a:spLocks noChangeArrowheads="1"/>
        </xdr:cNvSpPr>
      </xdr:nvSpPr>
      <xdr:spPr>
        <a:xfrm>
          <a:off x="0" y="3840575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1914</xdr:row>
      <xdr:rowOff>152400</xdr:rowOff>
    </xdr:from>
    <xdr:ext cx="104775" cy="238125"/>
    <xdr:sp>
      <xdr:nvSpPr>
        <xdr:cNvPr id="2" name="TextBox 2"/>
        <xdr:cNvSpPr txBox="1">
          <a:spLocks noChangeArrowheads="1"/>
        </xdr:cNvSpPr>
      </xdr:nvSpPr>
      <xdr:spPr>
        <a:xfrm>
          <a:off x="14020800" y="3840575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0</xdr:colOff>
      <xdr:row>1914</xdr:row>
      <xdr:rowOff>152400</xdr:rowOff>
    </xdr:from>
    <xdr:ext cx="104775" cy="238125"/>
    <xdr:sp>
      <xdr:nvSpPr>
        <xdr:cNvPr id="3" name="TextBox 3"/>
        <xdr:cNvSpPr txBox="1">
          <a:spLocks noChangeArrowheads="1"/>
        </xdr:cNvSpPr>
      </xdr:nvSpPr>
      <xdr:spPr>
        <a:xfrm>
          <a:off x="28041600" y="3840575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B95"/>
  <sheetViews>
    <sheetView showGridLines="0" tabSelected="1" view="pageBreakPreview" zoomScale="75" zoomScaleSheetLayoutView="75" workbookViewId="0" topLeftCell="A1">
      <pane xSplit="4" ySplit="7" topLeftCell="E8" activePane="bottomRight" state="frozen"/>
      <selection pane="topLeft" activeCell="J2" sqref="J2"/>
      <selection pane="topRight" activeCell="J2" sqref="J2"/>
      <selection pane="bottomLeft" activeCell="J2" sqref="J2"/>
      <selection pane="bottomRight" activeCell="F9" sqref="F9"/>
    </sheetView>
  </sheetViews>
  <sheetFormatPr defaultColWidth="9.00390625" defaultRowHeight="15.75"/>
  <cols>
    <col min="1" max="1" width="4.125" style="3" customWidth="1"/>
    <col min="2" max="2" width="2.375" style="107" customWidth="1"/>
    <col min="3" max="3" width="22.625" style="184" customWidth="1"/>
    <col min="4" max="4" width="1.37890625" style="184" customWidth="1"/>
    <col min="5" max="5" width="30.625" style="185" customWidth="1"/>
    <col min="6" max="6" width="30.625" style="186" customWidth="1"/>
    <col min="7" max="7" width="30.75390625" style="187" customWidth="1"/>
    <col min="8" max="8" width="30.75390625" style="185" customWidth="1"/>
    <col min="9" max="9" width="30.75390625" style="186" customWidth="1"/>
    <col min="10" max="10" width="4.125" style="3" customWidth="1"/>
    <col min="11" max="11" width="2.375" style="188" customWidth="1"/>
    <col min="12" max="12" width="22.625" style="189" customWidth="1"/>
    <col min="13" max="13" width="1.37890625" style="184" customWidth="1"/>
    <col min="14" max="14" width="30.625" style="85" customWidth="1"/>
    <col min="15" max="15" width="30.625" style="93" customWidth="1"/>
    <col min="16" max="17" width="30.75390625" style="85" customWidth="1"/>
    <col min="18" max="18" width="30.75390625" style="93" customWidth="1"/>
    <col min="19" max="19" width="4.125" style="3" customWidth="1"/>
    <col min="20" max="20" width="2.375" style="107" customWidth="1"/>
    <col min="21" max="21" width="22.625" style="184" customWidth="1"/>
    <col min="22" max="22" width="1.37890625" style="184" customWidth="1"/>
    <col min="23" max="23" width="30.625" style="85" customWidth="1"/>
    <col min="24" max="24" width="30.625" style="93" customWidth="1"/>
    <col min="25" max="25" width="23.00390625" style="85" customWidth="1"/>
    <col min="26" max="26" width="23.00390625" style="93" customWidth="1"/>
    <col min="27" max="27" width="23.00390625" style="85" customWidth="1"/>
    <col min="28" max="28" width="23.00390625" style="93" customWidth="1"/>
    <col min="29" max="16384" width="9.00390625" style="85" customWidth="1"/>
  </cols>
  <sheetData>
    <row r="1" spans="1:28" s="22" customFormat="1" ht="12" customHeight="1">
      <c r="A1" s="21"/>
      <c r="D1" s="23"/>
      <c r="E1" s="24"/>
      <c r="F1" s="25"/>
      <c r="G1" s="24"/>
      <c r="H1" s="24"/>
      <c r="I1" s="25"/>
      <c r="J1" s="21"/>
      <c r="K1" s="26"/>
      <c r="L1" s="26"/>
      <c r="M1" s="23"/>
      <c r="N1" s="24"/>
      <c r="O1" s="25"/>
      <c r="P1" s="24"/>
      <c r="Q1" s="24"/>
      <c r="R1" s="27"/>
      <c r="S1" s="21"/>
      <c r="V1" s="23"/>
      <c r="W1" s="28"/>
      <c r="X1" s="29"/>
      <c r="Y1" s="21"/>
      <c r="Z1" s="30"/>
      <c r="AB1" s="30"/>
    </row>
    <row r="2" spans="1:28" s="34" customFormat="1" ht="36" customHeight="1">
      <c r="A2" s="4"/>
      <c r="B2" s="4"/>
      <c r="C2" s="31"/>
      <c r="D2" s="32"/>
      <c r="E2" s="33"/>
      <c r="F2" s="5" t="s">
        <v>11</v>
      </c>
      <c r="G2" s="6" t="s">
        <v>12</v>
      </c>
      <c r="I2" s="35" t="s">
        <v>0</v>
      </c>
      <c r="J2" s="4"/>
      <c r="K2" s="18"/>
      <c r="L2" s="36"/>
      <c r="M2" s="32"/>
      <c r="N2" s="33"/>
      <c r="O2" s="5" t="s">
        <v>11</v>
      </c>
      <c r="P2" s="6" t="s">
        <v>12</v>
      </c>
      <c r="R2" s="35" t="s">
        <v>0</v>
      </c>
      <c r="S2" s="4"/>
      <c r="T2" s="4"/>
      <c r="U2" s="31"/>
      <c r="V2" s="32"/>
      <c r="W2" s="33"/>
      <c r="X2" s="5" t="s">
        <v>11</v>
      </c>
      <c r="Y2" s="6" t="s">
        <v>12</v>
      </c>
      <c r="AA2" s="37"/>
      <c r="AB2" s="35" t="s">
        <v>0</v>
      </c>
    </row>
    <row r="3" spans="3:28" s="38" customFormat="1" ht="18" customHeight="1">
      <c r="C3" s="39"/>
      <c r="D3" s="40"/>
      <c r="E3" s="41"/>
      <c r="F3" s="42" t="s">
        <v>13</v>
      </c>
      <c r="G3" s="43" t="s">
        <v>14</v>
      </c>
      <c r="I3" s="44"/>
      <c r="K3" s="45"/>
      <c r="L3" s="45"/>
      <c r="M3" s="40"/>
      <c r="N3" s="41"/>
      <c r="O3" s="42" t="s">
        <v>13</v>
      </c>
      <c r="P3" s="43" t="s">
        <v>14</v>
      </c>
      <c r="R3" s="44"/>
      <c r="U3" s="39"/>
      <c r="V3" s="40"/>
      <c r="W3" s="41"/>
      <c r="X3" s="42" t="s">
        <v>13</v>
      </c>
      <c r="Y3" s="43" t="s">
        <v>14</v>
      </c>
      <c r="AA3" s="46"/>
      <c r="AB3" s="44"/>
    </row>
    <row r="4" spans="1:28" s="47" customFormat="1" ht="18.75" customHeight="1" thickBot="1">
      <c r="A4" s="4"/>
      <c r="B4" s="4"/>
      <c r="D4" s="32"/>
      <c r="E4" s="48"/>
      <c r="F4" s="1" t="s">
        <v>15</v>
      </c>
      <c r="G4" s="49" t="s">
        <v>70</v>
      </c>
      <c r="I4" s="7" t="s">
        <v>1</v>
      </c>
      <c r="J4" s="4"/>
      <c r="K4" s="18"/>
      <c r="L4" s="50"/>
      <c r="M4" s="32"/>
      <c r="N4" s="48"/>
      <c r="O4" s="1" t="s">
        <v>15</v>
      </c>
      <c r="P4" s="49" t="s">
        <v>70</v>
      </c>
      <c r="R4" s="7" t="s">
        <v>1</v>
      </c>
      <c r="S4" s="4"/>
      <c r="T4" s="4"/>
      <c r="V4" s="32"/>
      <c r="W4" s="48"/>
      <c r="X4" s="1" t="s">
        <v>15</v>
      </c>
      <c r="Y4" s="49" t="s">
        <v>70</v>
      </c>
      <c r="AA4" s="8"/>
      <c r="AB4" s="7" t="s">
        <v>1</v>
      </c>
    </row>
    <row r="5" spans="1:28" s="55" customFormat="1" ht="21.75" customHeight="1">
      <c r="A5" s="204" t="s">
        <v>71</v>
      </c>
      <c r="B5" s="204"/>
      <c r="C5" s="204"/>
      <c r="D5" s="205"/>
      <c r="E5" s="51" t="s">
        <v>16</v>
      </c>
      <c r="F5" s="11" t="s">
        <v>17</v>
      </c>
      <c r="G5" s="52" t="s">
        <v>18</v>
      </c>
      <c r="H5" s="53" t="s">
        <v>5</v>
      </c>
      <c r="I5" s="11" t="s">
        <v>6</v>
      </c>
      <c r="J5" s="204" t="s">
        <v>19</v>
      </c>
      <c r="K5" s="204"/>
      <c r="L5" s="204"/>
      <c r="M5" s="205"/>
      <c r="N5" s="53" t="s">
        <v>72</v>
      </c>
      <c r="O5" s="11" t="s">
        <v>73</v>
      </c>
      <c r="P5" s="51" t="s">
        <v>74</v>
      </c>
      <c r="Q5" s="52" t="s">
        <v>75</v>
      </c>
      <c r="R5" s="11" t="s">
        <v>76</v>
      </c>
      <c r="S5" s="204" t="s">
        <v>19</v>
      </c>
      <c r="T5" s="204"/>
      <c r="U5" s="204"/>
      <c r="V5" s="205"/>
      <c r="W5" s="11" t="s">
        <v>77</v>
      </c>
      <c r="X5" s="11" t="s">
        <v>78</v>
      </c>
      <c r="Y5" s="51" t="s">
        <v>79</v>
      </c>
      <c r="Z5" s="54" t="s">
        <v>2</v>
      </c>
      <c r="AA5" s="52" t="s">
        <v>3</v>
      </c>
      <c r="AB5" s="208" t="s">
        <v>9</v>
      </c>
    </row>
    <row r="6" spans="1:28" s="60" customFormat="1" ht="33" customHeight="1">
      <c r="A6" s="206"/>
      <c r="B6" s="206"/>
      <c r="C6" s="206"/>
      <c r="D6" s="207"/>
      <c r="E6" s="57" t="s">
        <v>8</v>
      </c>
      <c r="F6" s="58" t="s">
        <v>8</v>
      </c>
      <c r="G6" s="56" t="s">
        <v>8</v>
      </c>
      <c r="H6" s="59" t="s">
        <v>8</v>
      </c>
      <c r="I6" s="58" t="s">
        <v>8</v>
      </c>
      <c r="J6" s="206"/>
      <c r="K6" s="206"/>
      <c r="L6" s="206"/>
      <c r="M6" s="207"/>
      <c r="N6" s="59" t="s">
        <v>80</v>
      </c>
      <c r="O6" s="58" t="s">
        <v>80</v>
      </c>
      <c r="P6" s="57" t="s">
        <v>10</v>
      </c>
      <c r="Q6" s="56" t="s">
        <v>81</v>
      </c>
      <c r="R6" s="58" t="s">
        <v>82</v>
      </c>
      <c r="S6" s="206"/>
      <c r="T6" s="206"/>
      <c r="U6" s="206"/>
      <c r="V6" s="207"/>
      <c r="W6" s="58" t="s">
        <v>4</v>
      </c>
      <c r="X6" s="58" t="s">
        <v>83</v>
      </c>
      <c r="Y6" s="57" t="s">
        <v>4</v>
      </c>
      <c r="Z6" s="57" t="s">
        <v>4</v>
      </c>
      <c r="AA6" s="56" t="s">
        <v>82</v>
      </c>
      <c r="AB6" s="209"/>
    </row>
    <row r="7" spans="1:28" s="75" customFormat="1" ht="6.75" customHeight="1">
      <c r="A7" s="61"/>
      <c r="B7" s="62"/>
      <c r="C7" s="62"/>
      <c r="D7" s="63"/>
      <c r="E7" s="64"/>
      <c r="F7" s="65"/>
      <c r="G7" s="66"/>
      <c r="H7" s="67"/>
      <c r="I7" s="68"/>
      <c r="J7" s="61"/>
      <c r="K7" s="69"/>
      <c r="L7" s="69"/>
      <c r="M7" s="63"/>
      <c r="N7" s="70"/>
      <c r="O7" s="70"/>
      <c r="P7" s="71"/>
      <c r="Q7" s="72"/>
      <c r="R7" s="73"/>
      <c r="S7" s="61"/>
      <c r="T7" s="62"/>
      <c r="U7" s="62"/>
      <c r="V7" s="63"/>
      <c r="W7" s="73"/>
      <c r="X7" s="73"/>
      <c r="Y7" s="74"/>
      <c r="Z7" s="74"/>
      <c r="AA7" s="72"/>
      <c r="AB7" s="73"/>
    </row>
    <row r="8" spans="1:28" ht="13.5" customHeight="1">
      <c r="A8" s="76"/>
      <c r="B8" s="77" t="s">
        <v>20</v>
      </c>
      <c r="C8" s="78"/>
      <c r="D8" s="79"/>
      <c r="E8" s="14">
        <f>SUM(E10,E18,E26,E37,E42,E45,E48)</f>
        <v>107543332911.57</v>
      </c>
      <c r="F8" s="16">
        <f>SUM(F10,F18,F26,F37,F42,F45,F48)</f>
        <v>225845719012.42</v>
      </c>
      <c r="G8" s="15">
        <f>SUM(G10,G18,G26,G37,G42,G45,G48)</f>
        <v>199905449335.69</v>
      </c>
      <c r="H8" s="17">
        <f>SUM(H10,H18,H26,H37,H42,H45,H48)</f>
        <v>31669722256.870003</v>
      </c>
      <c r="I8" s="16">
        <f>SUM(I10,I18,I26,I37,I42,I45,I48)</f>
        <v>502521778656.45996</v>
      </c>
      <c r="J8" s="80"/>
      <c r="K8" s="77" t="s">
        <v>20</v>
      </c>
      <c r="L8" s="81"/>
      <c r="M8" s="82"/>
      <c r="N8" s="16">
        <f>SUM(N10,N18,N26,N37,N42,N45,N48)</f>
        <v>4059781465.05</v>
      </c>
      <c r="O8" s="16">
        <f>SUM(O10,O18,O26,O37,O42,O45,O48)</f>
        <v>191481644846.78998</v>
      </c>
      <c r="P8" s="14">
        <f>SUM(P10,P18,P26,P37,P42,P45,P48)</f>
        <v>878106374790.65</v>
      </c>
      <c r="Q8" s="15">
        <f>SUM(Q10,Q18,Q26,Q37,Q42,Q45,Q48)</f>
        <v>83454253335</v>
      </c>
      <c r="R8" s="16">
        <f>SUM(R10,R18,R26,R37,R42,R45,R48)</f>
        <v>106573627095.5</v>
      </c>
      <c r="S8" s="80"/>
      <c r="T8" s="83" t="s">
        <v>20</v>
      </c>
      <c r="U8" s="84"/>
      <c r="V8" s="82"/>
      <c r="W8" s="16">
        <f aca="true" t="shared" si="0" ref="W8:AB8">SUM(W10,W18,W26,W37,W42,W45,W48)</f>
        <v>3654851894.5</v>
      </c>
      <c r="X8" s="16">
        <f t="shared" si="0"/>
        <v>55144236671.490005</v>
      </c>
      <c r="Y8" s="14">
        <f t="shared" si="0"/>
        <v>56556765116.4</v>
      </c>
      <c r="Z8" s="15">
        <f t="shared" si="0"/>
        <v>749961158.85</v>
      </c>
      <c r="AA8" s="16">
        <f t="shared" si="0"/>
        <v>6743952246.5</v>
      </c>
      <c r="AB8" s="16">
        <f t="shared" si="0"/>
        <v>2454011450793.74</v>
      </c>
    </row>
    <row r="9" spans="1:28" ht="13.5" customHeight="1">
      <c r="A9" s="76"/>
      <c r="B9" s="86"/>
      <c r="C9" s="87"/>
      <c r="D9" s="88"/>
      <c r="E9" s="14"/>
      <c r="F9" s="16"/>
      <c r="G9" s="15"/>
      <c r="H9" s="17"/>
      <c r="I9" s="16"/>
      <c r="J9" s="80"/>
      <c r="K9" s="89"/>
      <c r="L9" s="90"/>
      <c r="M9" s="91"/>
      <c r="N9" s="16"/>
      <c r="O9" s="16"/>
      <c r="P9" s="14"/>
      <c r="Q9" s="15"/>
      <c r="R9" s="16"/>
      <c r="S9" s="80"/>
      <c r="T9" s="92"/>
      <c r="U9" s="90"/>
      <c r="V9" s="91"/>
      <c r="W9" s="16"/>
      <c r="X9" s="16"/>
      <c r="Y9" s="14"/>
      <c r="Z9" s="15"/>
      <c r="AA9" s="16"/>
      <c r="AB9" s="16"/>
    </row>
    <row r="10" spans="1:28" s="93" customFormat="1" ht="13.5" customHeight="1">
      <c r="A10" s="86" t="s">
        <v>21</v>
      </c>
      <c r="C10" s="87"/>
      <c r="D10" s="94"/>
      <c r="E10" s="14">
        <f>SUM(E11:E16)</f>
        <v>26419308070.239998</v>
      </c>
      <c r="F10" s="16">
        <f>SUM(F11:F16)</f>
        <v>112954209806.83</v>
      </c>
      <c r="G10" s="15">
        <f>SUM(G11:G16)</f>
        <v>98268767436.12</v>
      </c>
      <c r="H10" s="17">
        <f>SUM(H11:H16)</f>
        <v>16104340687.87</v>
      </c>
      <c r="I10" s="16">
        <f>SUM(I11:I16)</f>
        <v>58997235414.329994</v>
      </c>
      <c r="J10" s="92" t="s">
        <v>21</v>
      </c>
      <c r="K10" s="95"/>
      <c r="L10" s="90"/>
      <c r="M10" s="96"/>
      <c r="N10" s="16">
        <f>SUM(N11:N16)</f>
        <v>3669992280.9500003</v>
      </c>
      <c r="O10" s="16">
        <f>SUM(O11:O16)</f>
        <v>25729787638.75</v>
      </c>
      <c r="P10" s="14">
        <f>SUM(P11:P16)</f>
        <v>16523165867.57</v>
      </c>
      <c r="Q10" s="15">
        <f>SUM(Q11:Q16)</f>
        <v>26978496404</v>
      </c>
      <c r="R10" s="16">
        <f>SUM(R11:R16)</f>
        <v>2982502457.5</v>
      </c>
      <c r="S10" s="92" t="s">
        <v>21</v>
      </c>
      <c r="T10" s="97"/>
      <c r="U10" s="90"/>
      <c r="V10" s="96"/>
      <c r="W10" s="16">
        <f aca="true" t="shared" si="1" ref="W10:AB10">SUM(W11:W16)</f>
        <v>2759205513</v>
      </c>
      <c r="X10" s="16">
        <f t="shared" si="1"/>
        <v>20794120485.190002</v>
      </c>
      <c r="Y10" s="14">
        <f t="shared" si="1"/>
        <v>8760466931.4</v>
      </c>
      <c r="Z10" s="15">
        <f t="shared" si="1"/>
        <v>378157784.85</v>
      </c>
      <c r="AA10" s="16">
        <f t="shared" si="1"/>
        <v>5549347411.5</v>
      </c>
      <c r="AB10" s="16">
        <f t="shared" si="1"/>
        <v>426869104190.1</v>
      </c>
    </row>
    <row r="11" spans="1:28" s="93" customFormat="1" ht="13.5" customHeight="1">
      <c r="A11" s="76"/>
      <c r="B11" s="210" t="s">
        <v>22</v>
      </c>
      <c r="C11" s="203"/>
      <c r="D11" s="94"/>
      <c r="E11" s="14">
        <v>22852927120.489998</v>
      </c>
      <c r="F11" s="16">
        <v>8352005841.8</v>
      </c>
      <c r="G11" s="15">
        <v>46179697433.7</v>
      </c>
      <c r="H11" s="17">
        <v>15909286860.87</v>
      </c>
      <c r="I11" s="16">
        <v>52105843381.979996</v>
      </c>
      <c r="J11" s="80"/>
      <c r="K11" s="210" t="s">
        <v>22</v>
      </c>
      <c r="L11" s="203"/>
      <c r="M11" s="96"/>
      <c r="N11" s="16">
        <v>3615422343.4</v>
      </c>
      <c r="O11" s="16">
        <v>18751992521.84</v>
      </c>
      <c r="P11" s="14">
        <v>12362820798.69</v>
      </c>
      <c r="Q11" s="15">
        <v>18804816086</v>
      </c>
      <c r="R11" s="16">
        <v>276481707.5</v>
      </c>
      <c r="S11" s="80"/>
      <c r="T11" s="210" t="s">
        <v>22</v>
      </c>
      <c r="U11" s="203"/>
      <c r="V11" s="96"/>
      <c r="W11" s="16">
        <v>2668565203</v>
      </c>
      <c r="X11" s="16">
        <v>18609822059.579998</v>
      </c>
      <c r="Y11" s="14">
        <v>1116064556.4</v>
      </c>
      <c r="Z11" s="15">
        <v>250979708.61</v>
      </c>
      <c r="AA11" s="16">
        <v>3621979953.5</v>
      </c>
      <c r="AB11" s="16">
        <f aca="true" t="shared" si="2" ref="AB11:AB16">E11+F11+G11+H11+I11+N11+O11+P11+Q11+R11+W11+X11+Y11+Z11+AA11</f>
        <v>225478705577.35992</v>
      </c>
    </row>
    <row r="12" spans="1:28" s="93" customFormat="1" ht="13.5" customHeight="1">
      <c r="A12" s="76"/>
      <c r="B12" s="210" t="s">
        <v>23</v>
      </c>
      <c r="C12" s="203"/>
      <c r="D12" s="94"/>
      <c r="E12" s="14">
        <v>0</v>
      </c>
      <c r="F12" s="16">
        <v>0</v>
      </c>
      <c r="G12" s="15">
        <v>0</v>
      </c>
      <c r="H12" s="17">
        <v>0</v>
      </c>
      <c r="I12" s="16">
        <v>1319841300</v>
      </c>
      <c r="J12" s="80"/>
      <c r="K12" s="210" t="s">
        <v>23</v>
      </c>
      <c r="L12" s="203"/>
      <c r="M12" s="96"/>
      <c r="N12" s="16">
        <v>0</v>
      </c>
      <c r="O12" s="16">
        <v>0</v>
      </c>
      <c r="P12" s="14">
        <v>0</v>
      </c>
      <c r="Q12" s="15">
        <v>0</v>
      </c>
      <c r="R12" s="16">
        <v>0</v>
      </c>
      <c r="S12" s="80"/>
      <c r="T12" s="210" t="s">
        <v>23</v>
      </c>
      <c r="U12" s="203"/>
      <c r="V12" s="96"/>
      <c r="W12" s="16">
        <v>0</v>
      </c>
      <c r="X12" s="16">
        <v>0</v>
      </c>
      <c r="Y12" s="14">
        <v>0</v>
      </c>
      <c r="Z12" s="15">
        <v>0</v>
      </c>
      <c r="AA12" s="16">
        <v>0</v>
      </c>
      <c r="AB12" s="16">
        <f t="shared" si="2"/>
        <v>1319841300</v>
      </c>
    </row>
    <row r="13" spans="1:28" s="93" customFormat="1" ht="13.5" customHeight="1">
      <c r="A13" s="76"/>
      <c r="B13" s="210" t="s">
        <v>24</v>
      </c>
      <c r="C13" s="203"/>
      <c r="D13" s="94"/>
      <c r="E13" s="14">
        <v>33089391</v>
      </c>
      <c r="F13" s="16">
        <v>10413429766</v>
      </c>
      <c r="G13" s="15">
        <v>3519452321.89</v>
      </c>
      <c r="H13" s="17">
        <v>195053827</v>
      </c>
      <c r="I13" s="16">
        <v>1656883999</v>
      </c>
      <c r="J13" s="80"/>
      <c r="K13" s="210" t="s">
        <v>24</v>
      </c>
      <c r="L13" s="203"/>
      <c r="M13" s="96"/>
      <c r="N13" s="16">
        <v>44380861</v>
      </c>
      <c r="O13" s="16">
        <v>3161472624.62</v>
      </c>
      <c r="P13" s="14">
        <v>2535269928.4</v>
      </c>
      <c r="Q13" s="15">
        <v>6590183733</v>
      </c>
      <c r="R13" s="16">
        <v>2209479929</v>
      </c>
      <c r="S13" s="80"/>
      <c r="T13" s="210" t="s">
        <v>24</v>
      </c>
      <c r="U13" s="203"/>
      <c r="V13" s="96"/>
      <c r="W13" s="16">
        <v>2932983</v>
      </c>
      <c r="X13" s="16">
        <v>1380935534</v>
      </c>
      <c r="Y13" s="14">
        <v>794734882</v>
      </c>
      <c r="Z13" s="15">
        <v>9706594</v>
      </c>
      <c r="AA13" s="16">
        <v>1637967458</v>
      </c>
      <c r="AB13" s="16">
        <f t="shared" si="2"/>
        <v>34184973831.91</v>
      </c>
    </row>
    <row r="14" spans="1:28" s="93" customFormat="1" ht="13.5" customHeight="1">
      <c r="A14" s="76"/>
      <c r="B14" s="210" t="s">
        <v>25</v>
      </c>
      <c r="C14" s="203"/>
      <c r="D14" s="94"/>
      <c r="E14" s="14">
        <v>0</v>
      </c>
      <c r="F14" s="16">
        <v>89641389464.03</v>
      </c>
      <c r="G14" s="15">
        <v>45963555420.89</v>
      </c>
      <c r="H14" s="17">
        <v>0</v>
      </c>
      <c r="I14" s="16">
        <v>566714026.54</v>
      </c>
      <c r="J14" s="80"/>
      <c r="K14" s="210" t="s">
        <v>25</v>
      </c>
      <c r="L14" s="203"/>
      <c r="M14" s="96"/>
      <c r="N14" s="16">
        <v>9927493.55</v>
      </c>
      <c r="O14" s="16">
        <v>434874743.83</v>
      </c>
      <c r="P14" s="14">
        <v>391576826.48</v>
      </c>
      <c r="Q14" s="15">
        <v>850864842</v>
      </c>
      <c r="R14" s="16">
        <v>6229822</v>
      </c>
      <c r="S14" s="80"/>
      <c r="T14" s="210" t="s">
        <v>25</v>
      </c>
      <c r="U14" s="203"/>
      <c r="V14" s="96"/>
      <c r="W14" s="16">
        <v>87296364</v>
      </c>
      <c r="X14" s="16">
        <v>471185723.24</v>
      </c>
      <c r="Y14" s="14">
        <v>840784499</v>
      </c>
      <c r="Z14" s="15">
        <v>115839054.24</v>
      </c>
      <c r="AA14" s="16">
        <v>0</v>
      </c>
      <c r="AB14" s="16">
        <f t="shared" si="2"/>
        <v>139380238279.8</v>
      </c>
    </row>
    <row r="15" spans="1:28" s="93" customFormat="1" ht="13.5" customHeight="1">
      <c r="A15" s="76"/>
      <c r="B15" s="210" t="s">
        <v>26</v>
      </c>
      <c r="C15" s="203"/>
      <c r="D15" s="94"/>
      <c r="E15" s="14">
        <v>101751171</v>
      </c>
      <c r="F15" s="16">
        <v>4478963006</v>
      </c>
      <c r="G15" s="15">
        <v>2580707902.64</v>
      </c>
      <c r="H15" s="17">
        <v>0</v>
      </c>
      <c r="I15" s="16">
        <v>3099970963.8100004</v>
      </c>
      <c r="J15" s="80"/>
      <c r="K15" s="210" t="s">
        <v>26</v>
      </c>
      <c r="L15" s="203"/>
      <c r="M15" s="96"/>
      <c r="N15" s="16">
        <v>214339</v>
      </c>
      <c r="O15" s="16">
        <v>393765288.46</v>
      </c>
      <c r="P15" s="14">
        <v>957191359</v>
      </c>
      <c r="Q15" s="15">
        <v>663943961</v>
      </c>
      <c r="R15" s="16">
        <v>487851343</v>
      </c>
      <c r="S15" s="80"/>
      <c r="T15" s="210" t="s">
        <v>26</v>
      </c>
      <c r="U15" s="203"/>
      <c r="V15" s="96"/>
      <c r="W15" s="16">
        <v>410963</v>
      </c>
      <c r="X15" s="16">
        <v>306210760.74</v>
      </c>
      <c r="Y15" s="14">
        <v>152120663</v>
      </c>
      <c r="Z15" s="15">
        <v>1632428</v>
      </c>
      <c r="AA15" s="16">
        <v>0</v>
      </c>
      <c r="AB15" s="16">
        <f t="shared" si="2"/>
        <v>13224734148.65</v>
      </c>
    </row>
    <row r="16" spans="1:28" s="93" customFormat="1" ht="13.5" customHeight="1">
      <c r="A16" s="76"/>
      <c r="B16" s="210" t="s">
        <v>84</v>
      </c>
      <c r="C16" s="203"/>
      <c r="D16" s="94"/>
      <c r="E16" s="14">
        <v>3431540387.75</v>
      </c>
      <c r="F16" s="16">
        <v>68421729</v>
      </c>
      <c r="G16" s="15">
        <v>25354357</v>
      </c>
      <c r="H16" s="17">
        <v>0</v>
      </c>
      <c r="I16" s="16">
        <v>247981743</v>
      </c>
      <c r="J16" s="80"/>
      <c r="K16" s="210" t="s">
        <v>84</v>
      </c>
      <c r="L16" s="203"/>
      <c r="M16" s="96"/>
      <c r="N16" s="16">
        <v>47244</v>
      </c>
      <c r="O16" s="16">
        <v>2987682460</v>
      </c>
      <c r="P16" s="14">
        <v>276306955</v>
      </c>
      <c r="Q16" s="15">
        <v>68687782</v>
      </c>
      <c r="R16" s="16">
        <v>2459656</v>
      </c>
      <c r="S16" s="80"/>
      <c r="T16" s="210" t="s">
        <v>84</v>
      </c>
      <c r="U16" s="203"/>
      <c r="V16" s="96"/>
      <c r="W16" s="16">
        <v>0</v>
      </c>
      <c r="X16" s="16">
        <v>25966407.630000003</v>
      </c>
      <c r="Y16" s="14">
        <v>5856762331</v>
      </c>
      <c r="Z16" s="15">
        <v>0</v>
      </c>
      <c r="AA16" s="16">
        <v>289400000</v>
      </c>
      <c r="AB16" s="16">
        <f t="shared" si="2"/>
        <v>13280611052.380001</v>
      </c>
    </row>
    <row r="17" spans="1:28" s="93" customFormat="1" ht="13.5" customHeight="1">
      <c r="A17" s="76"/>
      <c r="B17" s="86"/>
      <c r="C17" s="87"/>
      <c r="D17" s="94"/>
      <c r="E17" s="14"/>
      <c r="F17" s="16"/>
      <c r="G17" s="15"/>
      <c r="H17" s="17"/>
      <c r="I17" s="16"/>
      <c r="J17" s="80"/>
      <c r="K17" s="210"/>
      <c r="L17" s="203"/>
      <c r="M17" s="96"/>
      <c r="N17" s="16"/>
      <c r="O17" s="16"/>
      <c r="P17" s="14"/>
      <c r="Q17" s="15"/>
      <c r="R17" s="16"/>
      <c r="S17" s="80"/>
      <c r="T17" s="92"/>
      <c r="U17" s="90"/>
      <c r="V17" s="96"/>
      <c r="W17" s="16"/>
      <c r="X17" s="16"/>
      <c r="Y17" s="14"/>
      <c r="Z17" s="15"/>
      <c r="AA17" s="16"/>
      <c r="AB17" s="16"/>
    </row>
    <row r="18" spans="1:28" s="93" customFormat="1" ht="13.5" customHeight="1">
      <c r="A18" s="86" t="s">
        <v>85</v>
      </c>
      <c r="C18" s="87"/>
      <c r="D18" s="94"/>
      <c r="E18" s="14">
        <f>SUM(E20:E24)</f>
        <v>76283917052.73</v>
      </c>
      <c r="F18" s="16">
        <f>SUM(F20:F24)</f>
        <v>93255054634.94</v>
      </c>
      <c r="G18" s="15">
        <f>SUM(G20:G24)</f>
        <v>84098019964</v>
      </c>
      <c r="H18" s="17">
        <f>SUM(H20:H24)</f>
        <v>15560396099</v>
      </c>
      <c r="I18" s="16">
        <f>SUM(I20:I24)</f>
        <v>2106076185</v>
      </c>
      <c r="J18" s="92" t="s">
        <v>85</v>
      </c>
      <c r="K18" s="95"/>
      <c r="L18" s="90"/>
      <c r="M18" s="96"/>
      <c r="N18" s="16">
        <f>SUM(N20:N24)</f>
        <v>1857300</v>
      </c>
      <c r="O18" s="16">
        <f>SUM(O20:O24)</f>
        <v>68856953117.56999</v>
      </c>
      <c r="P18" s="14">
        <f>SUM(P20:P24)</f>
        <v>28795951654</v>
      </c>
      <c r="Q18" s="15">
        <f>SUM(Q20:Q24)</f>
        <v>8460256053</v>
      </c>
      <c r="R18" s="16">
        <f>SUM(R20:R24)</f>
        <v>51744182</v>
      </c>
      <c r="S18" s="92" t="s">
        <v>85</v>
      </c>
      <c r="T18" s="97"/>
      <c r="U18" s="90"/>
      <c r="V18" s="96"/>
      <c r="W18" s="16">
        <f aca="true" t="shared" si="3" ref="W18:AB18">SUM(W20:W24)</f>
        <v>423770329</v>
      </c>
      <c r="X18" s="16">
        <f t="shared" si="3"/>
        <v>171493346</v>
      </c>
      <c r="Y18" s="14">
        <f t="shared" si="3"/>
        <v>45439575255</v>
      </c>
      <c r="Z18" s="15">
        <f t="shared" si="3"/>
        <v>800442</v>
      </c>
      <c r="AA18" s="16">
        <f t="shared" si="3"/>
        <v>1004761038</v>
      </c>
      <c r="AB18" s="16">
        <f t="shared" si="3"/>
        <v>424510626652.24005</v>
      </c>
    </row>
    <row r="19" spans="1:28" s="93" customFormat="1" ht="13.5" customHeight="1">
      <c r="A19" s="86" t="s">
        <v>27</v>
      </c>
      <c r="C19" s="87"/>
      <c r="D19" s="94"/>
      <c r="E19" s="14"/>
      <c r="F19" s="16"/>
      <c r="G19" s="15"/>
      <c r="H19" s="17"/>
      <c r="I19" s="16"/>
      <c r="J19" s="92" t="s">
        <v>27</v>
      </c>
      <c r="K19" s="95"/>
      <c r="L19" s="90"/>
      <c r="M19" s="96"/>
      <c r="N19" s="16"/>
      <c r="O19" s="16"/>
      <c r="P19" s="14"/>
      <c r="Q19" s="15"/>
      <c r="R19" s="16"/>
      <c r="S19" s="92" t="s">
        <v>27</v>
      </c>
      <c r="T19" s="97"/>
      <c r="U19" s="90"/>
      <c r="V19" s="96"/>
      <c r="W19" s="16"/>
      <c r="X19" s="16"/>
      <c r="Y19" s="14"/>
      <c r="Z19" s="15"/>
      <c r="AA19" s="16"/>
      <c r="AB19" s="16"/>
    </row>
    <row r="20" spans="1:28" s="93" customFormat="1" ht="13.5" customHeight="1">
      <c r="A20" s="76"/>
      <c r="B20" s="210" t="s">
        <v>28</v>
      </c>
      <c r="C20" s="203"/>
      <c r="D20" s="94"/>
      <c r="E20" s="14">
        <v>38506987484.5</v>
      </c>
      <c r="F20" s="16">
        <v>5036636884.95</v>
      </c>
      <c r="G20" s="15">
        <v>253265688</v>
      </c>
      <c r="H20" s="17">
        <v>0</v>
      </c>
      <c r="I20" s="16">
        <v>100588000</v>
      </c>
      <c r="J20" s="80"/>
      <c r="K20" s="210" t="s">
        <v>28</v>
      </c>
      <c r="L20" s="203"/>
      <c r="M20" s="96"/>
      <c r="N20" s="16">
        <v>0</v>
      </c>
      <c r="O20" s="16">
        <v>59878494297</v>
      </c>
      <c r="P20" s="14">
        <v>26971991140</v>
      </c>
      <c r="Q20" s="15">
        <v>7787322571</v>
      </c>
      <c r="R20" s="16">
        <v>0</v>
      </c>
      <c r="S20" s="80"/>
      <c r="T20" s="210" t="s">
        <v>28</v>
      </c>
      <c r="U20" s="203"/>
      <c r="V20" s="96"/>
      <c r="W20" s="16">
        <v>0</v>
      </c>
      <c r="X20" s="16">
        <v>0</v>
      </c>
      <c r="Y20" s="14">
        <v>0</v>
      </c>
      <c r="Z20" s="15">
        <v>0</v>
      </c>
      <c r="AA20" s="16">
        <v>0</v>
      </c>
      <c r="AB20" s="16">
        <f>E20+F20+G20+H20+I20+N20+O20+P20+Q20+R20+W20+X20+Y20+Z20+AA20</f>
        <v>138535286065.45</v>
      </c>
    </row>
    <row r="21" spans="1:28" s="93" customFormat="1" ht="13.5" customHeight="1">
      <c r="A21" s="76"/>
      <c r="B21" s="210" t="s">
        <v>29</v>
      </c>
      <c r="C21" s="203"/>
      <c r="D21" s="94"/>
      <c r="E21" s="14">
        <v>22267380</v>
      </c>
      <c r="F21" s="16">
        <v>0</v>
      </c>
      <c r="G21" s="15">
        <v>433418</v>
      </c>
      <c r="H21" s="17">
        <v>0</v>
      </c>
      <c r="I21" s="16">
        <v>0</v>
      </c>
      <c r="J21" s="80"/>
      <c r="K21" s="210" t="s">
        <v>29</v>
      </c>
      <c r="L21" s="203"/>
      <c r="M21" s="96"/>
      <c r="N21" s="16">
        <v>0</v>
      </c>
      <c r="O21" s="16">
        <v>0</v>
      </c>
      <c r="P21" s="14">
        <v>0</v>
      </c>
      <c r="Q21" s="15">
        <v>0</v>
      </c>
      <c r="R21" s="16">
        <v>0</v>
      </c>
      <c r="S21" s="80"/>
      <c r="T21" s="210" t="s">
        <v>29</v>
      </c>
      <c r="U21" s="203"/>
      <c r="V21" s="96"/>
      <c r="W21" s="16">
        <v>0</v>
      </c>
      <c r="X21" s="16">
        <v>0</v>
      </c>
      <c r="Y21" s="14">
        <v>0</v>
      </c>
      <c r="Z21" s="15">
        <v>0</v>
      </c>
      <c r="AA21" s="16">
        <v>0</v>
      </c>
      <c r="AB21" s="16">
        <f>E21+F21+G21+H21+I21+N21+O21+P21+Q21+R21+W21+X21+Y21+Z21+AA21</f>
        <v>22700798</v>
      </c>
    </row>
    <row r="22" spans="1:28" s="93" customFormat="1" ht="13.5" customHeight="1">
      <c r="A22" s="76"/>
      <c r="B22" s="210" t="s">
        <v>86</v>
      </c>
      <c r="C22" s="203"/>
      <c r="D22" s="94"/>
      <c r="E22" s="14">
        <v>35331419208.229996</v>
      </c>
      <c r="F22" s="16">
        <v>88197618666.99</v>
      </c>
      <c r="G22" s="15">
        <v>26417179118</v>
      </c>
      <c r="H22" s="17">
        <v>15541238556</v>
      </c>
      <c r="I22" s="16">
        <v>0</v>
      </c>
      <c r="J22" s="80"/>
      <c r="K22" s="210" t="s">
        <v>86</v>
      </c>
      <c r="L22" s="203"/>
      <c r="M22" s="96"/>
      <c r="N22" s="16">
        <v>0</v>
      </c>
      <c r="O22" s="16">
        <v>2173285611</v>
      </c>
      <c r="P22" s="14">
        <v>0</v>
      </c>
      <c r="Q22" s="15">
        <v>0</v>
      </c>
      <c r="R22" s="16">
        <v>0</v>
      </c>
      <c r="S22" s="80"/>
      <c r="T22" s="210" t="s">
        <v>86</v>
      </c>
      <c r="U22" s="203"/>
      <c r="V22" s="96"/>
      <c r="W22" s="16">
        <v>423770329</v>
      </c>
      <c r="X22" s="16">
        <v>0</v>
      </c>
      <c r="Y22" s="14">
        <v>45413072311</v>
      </c>
      <c r="Z22" s="15">
        <v>0</v>
      </c>
      <c r="AA22" s="16">
        <v>1004761038</v>
      </c>
      <c r="AB22" s="16">
        <f>E22+F22+G22+H22+I22+N22+O22+P22+Q22+R22+W22+X22+Y22+Z22+AA22</f>
        <v>214502344838.22</v>
      </c>
    </row>
    <row r="23" spans="1:28" s="93" customFormat="1" ht="13.5" customHeight="1">
      <c r="A23" s="76"/>
      <c r="B23" s="210" t="s">
        <v>87</v>
      </c>
      <c r="C23" s="203"/>
      <c r="D23" s="94"/>
      <c r="E23" s="14">
        <v>0</v>
      </c>
      <c r="F23" s="16">
        <v>19614107</v>
      </c>
      <c r="G23" s="15">
        <v>52389651616</v>
      </c>
      <c r="H23" s="17">
        <v>16967750</v>
      </c>
      <c r="I23" s="16">
        <v>0</v>
      </c>
      <c r="J23" s="80"/>
      <c r="K23" s="210" t="s">
        <v>87</v>
      </c>
      <c r="L23" s="203"/>
      <c r="M23" s="96"/>
      <c r="N23" s="16">
        <v>0</v>
      </c>
      <c r="O23" s="16">
        <v>5881398488.88</v>
      </c>
      <c r="P23" s="14">
        <v>176365661</v>
      </c>
      <c r="Q23" s="15">
        <v>0</v>
      </c>
      <c r="R23" s="16">
        <v>39580196</v>
      </c>
      <c r="S23" s="80"/>
      <c r="T23" s="210" t="s">
        <v>87</v>
      </c>
      <c r="U23" s="203"/>
      <c r="V23" s="96"/>
      <c r="W23" s="16">
        <v>0</v>
      </c>
      <c r="X23" s="16">
        <v>0</v>
      </c>
      <c r="Y23" s="14">
        <v>26502944</v>
      </c>
      <c r="Z23" s="15">
        <v>0</v>
      </c>
      <c r="AA23" s="16">
        <v>0</v>
      </c>
      <c r="AB23" s="16">
        <f>E23+F23+G23+H23+I23+N23+O23+P23+Q23+R23+W23+X23+Y23+Z23+AA23</f>
        <v>58550080762.88</v>
      </c>
    </row>
    <row r="24" spans="1:28" s="93" customFormat="1" ht="13.5" customHeight="1">
      <c r="A24" s="76"/>
      <c r="B24" s="210" t="s">
        <v>30</v>
      </c>
      <c r="C24" s="203"/>
      <c r="D24" s="94"/>
      <c r="E24" s="14">
        <v>2423242980</v>
      </c>
      <c r="F24" s="16">
        <v>1184976</v>
      </c>
      <c r="G24" s="15">
        <v>5037490124</v>
      </c>
      <c r="H24" s="17">
        <v>2189793</v>
      </c>
      <c r="I24" s="16">
        <v>2005488185</v>
      </c>
      <c r="J24" s="80"/>
      <c r="K24" s="210" t="s">
        <v>30</v>
      </c>
      <c r="L24" s="203"/>
      <c r="M24" s="96"/>
      <c r="N24" s="16">
        <v>1857300</v>
      </c>
      <c r="O24" s="16">
        <v>923774720.69</v>
      </c>
      <c r="P24" s="14">
        <v>1647594853</v>
      </c>
      <c r="Q24" s="15">
        <v>672933482</v>
      </c>
      <c r="R24" s="16">
        <v>12163986</v>
      </c>
      <c r="S24" s="80"/>
      <c r="T24" s="210" t="s">
        <v>30</v>
      </c>
      <c r="U24" s="203"/>
      <c r="V24" s="96"/>
      <c r="W24" s="16">
        <v>0</v>
      </c>
      <c r="X24" s="16">
        <v>171493346</v>
      </c>
      <c r="Y24" s="14">
        <v>0</v>
      </c>
      <c r="Z24" s="15">
        <v>800442</v>
      </c>
      <c r="AA24" s="16">
        <v>0</v>
      </c>
      <c r="AB24" s="16">
        <f>E24+F24+G24+H24+I24+N24+O24+P24+Q24+R24+W24+X24+Y24+Z24+AA24</f>
        <v>12900214187.69</v>
      </c>
    </row>
    <row r="25" spans="1:28" s="93" customFormat="1" ht="13.5" customHeight="1">
      <c r="A25" s="76"/>
      <c r="B25" s="86"/>
      <c r="C25" s="87"/>
      <c r="D25" s="94"/>
      <c r="E25" s="14"/>
      <c r="F25" s="16"/>
      <c r="G25" s="15"/>
      <c r="H25" s="17"/>
      <c r="I25" s="16"/>
      <c r="J25" s="80"/>
      <c r="K25" s="89"/>
      <c r="L25" s="90"/>
      <c r="M25" s="96"/>
      <c r="N25" s="16"/>
      <c r="O25" s="16"/>
      <c r="P25" s="14"/>
      <c r="Q25" s="15"/>
      <c r="R25" s="16"/>
      <c r="S25" s="80"/>
      <c r="T25" s="92"/>
      <c r="U25" s="90"/>
      <c r="V25" s="96"/>
      <c r="W25" s="16"/>
      <c r="X25" s="16"/>
      <c r="Y25" s="14"/>
      <c r="Z25" s="15"/>
      <c r="AA25" s="16"/>
      <c r="AB25" s="16"/>
    </row>
    <row r="26" spans="1:28" s="93" customFormat="1" ht="13.5" customHeight="1">
      <c r="A26" s="86" t="s">
        <v>31</v>
      </c>
      <c r="C26" s="87"/>
      <c r="D26" s="94"/>
      <c r="E26" s="14">
        <f>SUM(E27:E35)</f>
        <v>4125220333.6</v>
      </c>
      <c r="F26" s="16">
        <f>SUM(F27:F35)</f>
        <v>816991881.65</v>
      </c>
      <c r="G26" s="15">
        <f>SUM(G27:G35)</f>
        <v>14329474511.64</v>
      </c>
      <c r="H26" s="17">
        <f>SUM(H27:H35)</f>
        <v>3701474</v>
      </c>
      <c r="I26" s="16">
        <f>SUM(I27:I35)</f>
        <v>165775395604.59</v>
      </c>
      <c r="J26" s="92" t="s">
        <v>31</v>
      </c>
      <c r="K26" s="95"/>
      <c r="L26" s="90"/>
      <c r="M26" s="96"/>
      <c r="N26" s="16">
        <f>SUM(N27:N35)</f>
        <v>131819561.1</v>
      </c>
      <c r="O26" s="16">
        <f>SUM(O27:O35)</f>
        <v>91792547429.61998</v>
      </c>
      <c r="P26" s="14">
        <f>SUM(P27:P35)</f>
        <v>816797213479.3401</v>
      </c>
      <c r="Q26" s="15">
        <f>SUM(Q27:Q35)</f>
        <v>26531038240</v>
      </c>
      <c r="R26" s="16">
        <f>SUM(R27:R35)</f>
        <v>103455548840</v>
      </c>
      <c r="S26" s="92" t="s">
        <v>31</v>
      </c>
      <c r="T26" s="97"/>
      <c r="U26" s="90"/>
      <c r="V26" s="96"/>
      <c r="W26" s="16">
        <f aca="true" t="shared" si="4" ref="W26:AB26">SUM(W27:W35)</f>
        <v>449378632.5</v>
      </c>
      <c r="X26" s="16">
        <f t="shared" si="4"/>
        <v>10187005527</v>
      </c>
      <c r="Y26" s="14">
        <f t="shared" si="4"/>
        <v>0</v>
      </c>
      <c r="Z26" s="15">
        <f t="shared" si="4"/>
        <v>369822692</v>
      </c>
      <c r="AA26" s="16">
        <f t="shared" si="4"/>
        <v>193180</v>
      </c>
      <c r="AB26" s="16">
        <f t="shared" si="4"/>
        <v>1234765351387.04</v>
      </c>
    </row>
    <row r="27" spans="1:28" s="93" customFormat="1" ht="13.5" customHeight="1">
      <c r="A27" s="76"/>
      <c r="B27" s="210" t="s">
        <v>32</v>
      </c>
      <c r="C27" s="203"/>
      <c r="D27" s="94"/>
      <c r="E27" s="14">
        <v>3155283316</v>
      </c>
      <c r="F27" s="16">
        <v>557115938.75</v>
      </c>
      <c r="G27" s="15">
        <v>0</v>
      </c>
      <c r="H27" s="17">
        <v>0</v>
      </c>
      <c r="I27" s="16">
        <v>12891414390</v>
      </c>
      <c r="J27" s="80"/>
      <c r="K27" s="210" t="s">
        <v>32</v>
      </c>
      <c r="L27" s="203"/>
      <c r="M27" s="96"/>
      <c r="N27" s="16">
        <v>47343667</v>
      </c>
      <c r="O27" s="16">
        <v>49366094875.26</v>
      </c>
      <c r="P27" s="14">
        <v>233085846488</v>
      </c>
      <c r="Q27" s="15">
        <v>3468470617</v>
      </c>
      <c r="R27" s="16">
        <v>45210918669</v>
      </c>
      <c r="S27" s="80"/>
      <c r="T27" s="210" t="s">
        <v>32</v>
      </c>
      <c r="U27" s="203"/>
      <c r="V27" s="96"/>
      <c r="W27" s="16">
        <v>246074977.5</v>
      </c>
      <c r="X27" s="16">
        <v>3542247519</v>
      </c>
      <c r="Y27" s="14">
        <v>0</v>
      </c>
      <c r="Z27" s="15">
        <v>0</v>
      </c>
      <c r="AA27" s="16">
        <v>0</v>
      </c>
      <c r="AB27" s="16">
        <f aca="true" t="shared" si="5" ref="AB27:AB35">E27+F27+G27+H27+I27+N27+O27+P27+Q27+R27+W27+X27+Y27+Z27+AA27</f>
        <v>351570810457.51</v>
      </c>
    </row>
    <row r="28" spans="1:28" s="93" customFormat="1" ht="13.5" customHeight="1">
      <c r="A28" s="76"/>
      <c r="B28" s="210" t="s">
        <v>33</v>
      </c>
      <c r="C28" s="203"/>
      <c r="D28" s="94"/>
      <c r="E28" s="14">
        <v>1756656</v>
      </c>
      <c r="F28" s="16">
        <v>2584598</v>
      </c>
      <c r="G28" s="15">
        <v>972639393.04</v>
      </c>
      <c r="H28" s="17">
        <v>0</v>
      </c>
      <c r="I28" s="16">
        <v>1260160486</v>
      </c>
      <c r="J28" s="80"/>
      <c r="K28" s="210" t="s">
        <v>33</v>
      </c>
      <c r="L28" s="203"/>
      <c r="M28" s="96"/>
      <c r="N28" s="16">
        <v>294096</v>
      </c>
      <c r="O28" s="16">
        <v>7410507743.24</v>
      </c>
      <c r="P28" s="14">
        <v>109375849021</v>
      </c>
      <c r="Q28" s="15">
        <v>422597465</v>
      </c>
      <c r="R28" s="16">
        <v>6596586449</v>
      </c>
      <c r="S28" s="80"/>
      <c r="T28" s="210" t="s">
        <v>33</v>
      </c>
      <c r="U28" s="203"/>
      <c r="V28" s="96"/>
      <c r="W28" s="16">
        <v>14011874</v>
      </c>
      <c r="X28" s="16">
        <v>37750598</v>
      </c>
      <c r="Y28" s="14">
        <v>0</v>
      </c>
      <c r="Z28" s="15">
        <v>0</v>
      </c>
      <c r="AA28" s="16">
        <v>0</v>
      </c>
      <c r="AB28" s="16">
        <f t="shared" si="5"/>
        <v>126094738379.28</v>
      </c>
    </row>
    <row r="29" spans="1:28" s="93" customFormat="1" ht="13.5" customHeight="1">
      <c r="A29" s="76"/>
      <c r="B29" s="210" t="s">
        <v>88</v>
      </c>
      <c r="C29" s="203"/>
      <c r="D29" s="94"/>
      <c r="E29" s="14">
        <v>952272464.6</v>
      </c>
      <c r="F29" s="16">
        <v>73056417.9</v>
      </c>
      <c r="G29" s="15">
        <v>5415716889.02</v>
      </c>
      <c r="H29" s="17">
        <v>0</v>
      </c>
      <c r="I29" s="16">
        <v>39511503528.92999</v>
      </c>
      <c r="J29" s="80"/>
      <c r="K29" s="210" t="s">
        <v>88</v>
      </c>
      <c r="L29" s="203"/>
      <c r="M29" s="96"/>
      <c r="N29" s="16">
        <v>38927757.1</v>
      </c>
      <c r="O29" s="16">
        <v>20335676143.81</v>
      </c>
      <c r="P29" s="14">
        <v>26832193195.4</v>
      </c>
      <c r="Q29" s="15">
        <v>14945160616</v>
      </c>
      <c r="R29" s="16">
        <v>8471470569</v>
      </c>
      <c r="S29" s="80"/>
      <c r="T29" s="210" t="s">
        <v>88</v>
      </c>
      <c r="U29" s="203"/>
      <c r="V29" s="96"/>
      <c r="W29" s="16">
        <v>126045628</v>
      </c>
      <c r="X29" s="16">
        <v>2765850674</v>
      </c>
      <c r="Y29" s="14">
        <v>0</v>
      </c>
      <c r="Z29" s="15">
        <v>1392023</v>
      </c>
      <c r="AA29" s="16">
        <v>0</v>
      </c>
      <c r="AB29" s="16">
        <f t="shared" si="5"/>
        <v>119469265906.76001</v>
      </c>
    </row>
    <row r="30" spans="1:28" s="93" customFormat="1" ht="13.5" customHeight="1">
      <c r="A30" s="76"/>
      <c r="B30" s="210" t="s">
        <v>34</v>
      </c>
      <c r="C30" s="203"/>
      <c r="D30" s="94"/>
      <c r="E30" s="14">
        <v>3031494</v>
      </c>
      <c r="F30" s="16">
        <v>122983668</v>
      </c>
      <c r="G30" s="15">
        <v>7293446777.26</v>
      </c>
      <c r="H30" s="17">
        <v>3284162</v>
      </c>
      <c r="I30" s="16">
        <v>62571440699.770004</v>
      </c>
      <c r="J30" s="80"/>
      <c r="K30" s="210" t="s">
        <v>34</v>
      </c>
      <c r="L30" s="203"/>
      <c r="M30" s="96"/>
      <c r="N30" s="16">
        <v>36770067</v>
      </c>
      <c r="O30" s="16">
        <v>10017281805.96</v>
      </c>
      <c r="P30" s="14">
        <v>7737527671</v>
      </c>
      <c r="Q30" s="15">
        <v>5898393014</v>
      </c>
      <c r="R30" s="16">
        <v>1383497591</v>
      </c>
      <c r="S30" s="80"/>
      <c r="T30" s="210" t="s">
        <v>34</v>
      </c>
      <c r="U30" s="203"/>
      <c r="V30" s="96"/>
      <c r="W30" s="16">
        <v>53964573</v>
      </c>
      <c r="X30" s="16">
        <v>2404436544</v>
      </c>
      <c r="Y30" s="14">
        <v>0</v>
      </c>
      <c r="Z30" s="15">
        <v>270822</v>
      </c>
      <c r="AA30" s="16">
        <v>95550</v>
      </c>
      <c r="AB30" s="16">
        <f t="shared" si="5"/>
        <v>97526424438.98999</v>
      </c>
    </row>
    <row r="31" spans="1:28" s="93" customFormat="1" ht="13.5" customHeight="1">
      <c r="A31" s="76"/>
      <c r="B31" s="210" t="s">
        <v>35</v>
      </c>
      <c r="C31" s="203"/>
      <c r="D31" s="94"/>
      <c r="E31" s="14">
        <v>1648116</v>
      </c>
      <c r="F31" s="16">
        <v>54997807</v>
      </c>
      <c r="G31" s="15">
        <v>164168936.59</v>
      </c>
      <c r="H31" s="17">
        <v>197279</v>
      </c>
      <c r="I31" s="16">
        <v>5383426862.19</v>
      </c>
      <c r="J31" s="80"/>
      <c r="K31" s="210" t="s">
        <v>35</v>
      </c>
      <c r="L31" s="203"/>
      <c r="M31" s="96"/>
      <c r="N31" s="16">
        <v>1370963</v>
      </c>
      <c r="O31" s="16">
        <v>623828550.04</v>
      </c>
      <c r="P31" s="14">
        <v>39863360450.94</v>
      </c>
      <c r="Q31" s="15">
        <v>153527140</v>
      </c>
      <c r="R31" s="16">
        <v>174467677</v>
      </c>
      <c r="S31" s="80"/>
      <c r="T31" s="210" t="s">
        <v>35</v>
      </c>
      <c r="U31" s="203"/>
      <c r="V31" s="96"/>
      <c r="W31" s="16">
        <v>4854014</v>
      </c>
      <c r="X31" s="16">
        <v>75782128</v>
      </c>
      <c r="Y31" s="14">
        <v>0</v>
      </c>
      <c r="Z31" s="15">
        <v>78768</v>
      </c>
      <c r="AA31" s="16">
        <v>0</v>
      </c>
      <c r="AB31" s="16">
        <f t="shared" si="5"/>
        <v>46501708691.76</v>
      </c>
    </row>
    <row r="32" spans="1:28" s="93" customFormat="1" ht="13.5" customHeight="1">
      <c r="A32" s="76"/>
      <c r="B32" s="210" t="s">
        <v>36</v>
      </c>
      <c r="C32" s="203"/>
      <c r="D32" s="94"/>
      <c r="E32" s="14">
        <v>11228287</v>
      </c>
      <c r="F32" s="16">
        <v>6253452</v>
      </c>
      <c r="G32" s="15">
        <v>308495923.73</v>
      </c>
      <c r="H32" s="17">
        <v>220033</v>
      </c>
      <c r="I32" s="16">
        <v>25035298439.7</v>
      </c>
      <c r="J32" s="80"/>
      <c r="K32" s="210" t="s">
        <v>36</v>
      </c>
      <c r="L32" s="203"/>
      <c r="M32" s="96"/>
      <c r="N32" s="16">
        <v>7113011</v>
      </c>
      <c r="O32" s="16">
        <v>176767955.31</v>
      </c>
      <c r="P32" s="14">
        <v>2022403397</v>
      </c>
      <c r="Q32" s="15">
        <v>465461371</v>
      </c>
      <c r="R32" s="16">
        <v>66681689</v>
      </c>
      <c r="S32" s="80"/>
      <c r="T32" s="210" t="s">
        <v>36</v>
      </c>
      <c r="U32" s="203"/>
      <c r="V32" s="96"/>
      <c r="W32" s="16">
        <v>4427566</v>
      </c>
      <c r="X32" s="16">
        <v>271787904</v>
      </c>
      <c r="Y32" s="14">
        <v>0</v>
      </c>
      <c r="Z32" s="15">
        <v>368081079</v>
      </c>
      <c r="AA32" s="16">
        <v>97630</v>
      </c>
      <c r="AB32" s="16">
        <f t="shared" si="5"/>
        <v>28744317737.74</v>
      </c>
    </row>
    <row r="33" spans="1:28" s="93" customFormat="1" ht="13.5" customHeight="1">
      <c r="A33" s="76"/>
      <c r="B33" s="210" t="s">
        <v>37</v>
      </c>
      <c r="C33" s="203"/>
      <c r="D33" s="94"/>
      <c r="E33" s="14">
        <v>0</v>
      </c>
      <c r="F33" s="16">
        <v>0</v>
      </c>
      <c r="G33" s="15">
        <v>0</v>
      </c>
      <c r="H33" s="17">
        <v>0</v>
      </c>
      <c r="I33" s="16">
        <v>3690000</v>
      </c>
      <c r="J33" s="80"/>
      <c r="K33" s="210" t="s">
        <v>37</v>
      </c>
      <c r="L33" s="203"/>
      <c r="M33" s="96"/>
      <c r="N33" s="16">
        <v>0</v>
      </c>
      <c r="O33" s="16">
        <v>0</v>
      </c>
      <c r="P33" s="14">
        <v>0</v>
      </c>
      <c r="Q33" s="15">
        <v>0</v>
      </c>
      <c r="R33" s="16">
        <v>0</v>
      </c>
      <c r="S33" s="80"/>
      <c r="T33" s="210" t="s">
        <v>37</v>
      </c>
      <c r="U33" s="203"/>
      <c r="V33" s="96"/>
      <c r="W33" s="16">
        <v>0</v>
      </c>
      <c r="X33" s="16">
        <v>2614629</v>
      </c>
      <c r="Y33" s="14">
        <v>0</v>
      </c>
      <c r="Z33" s="15">
        <v>0</v>
      </c>
      <c r="AA33" s="16">
        <v>0</v>
      </c>
      <c r="AB33" s="16">
        <f t="shared" si="5"/>
        <v>6304629</v>
      </c>
    </row>
    <row r="34" spans="1:28" s="93" customFormat="1" ht="13.5" customHeight="1">
      <c r="A34" s="76"/>
      <c r="B34" s="210" t="s">
        <v>38</v>
      </c>
      <c r="C34" s="203"/>
      <c r="D34" s="94"/>
      <c r="E34" s="14">
        <v>0</v>
      </c>
      <c r="F34" s="16">
        <v>0</v>
      </c>
      <c r="G34" s="15">
        <v>0</v>
      </c>
      <c r="H34" s="17">
        <v>0</v>
      </c>
      <c r="I34" s="16">
        <v>0</v>
      </c>
      <c r="J34" s="80"/>
      <c r="K34" s="210" t="s">
        <v>38</v>
      </c>
      <c r="L34" s="203"/>
      <c r="M34" s="96"/>
      <c r="N34" s="16">
        <v>0</v>
      </c>
      <c r="O34" s="16">
        <v>39724784</v>
      </c>
      <c r="P34" s="14">
        <v>0</v>
      </c>
      <c r="Q34" s="15">
        <v>0</v>
      </c>
      <c r="R34" s="16">
        <v>0</v>
      </c>
      <c r="S34" s="80"/>
      <c r="T34" s="210" t="s">
        <v>38</v>
      </c>
      <c r="U34" s="203"/>
      <c r="V34" s="96"/>
      <c r="W34" s="16">
        <v>0</v>
      </c>
      <c r="X34" s="16">
        <v>2260417</v>
      </c>
      <c r="Y34" s="14">
        <v>0</v>
      </c>
      <c r="Z34" s="15">
        <v>0</v>
      </c>
      <c r="AA34" s="16">
        <v>0</v>
      </c>
      <c r="AB34" s="16">
        <f t="shared" si="5"/>
        <v>41985201</v>
      </c>
    </row>
    <row r="35" spans="1:28" s="93" customFormat="1" ht="13.5" customHeight="1">
      <c r="A35" s="76"/>
      <c r="B35" s="210" t="s">
        <v>89</v>
      </c>
      <c r="C35" s="203"/>
      <c r="D35" s="94"/>
      <c r="E35" s="14">
        <v>0</v>
      </c>
      <c r="F35" s="16">
        <v>0</v>
      </c>
      <c r="G35" s="15">
        <v>175006592</v>
      </c>
      <c r="H35" s="17">
        <v>0</v>
      </c>
      <c r="I35" s="16">
        <v>19118461198</v>
      </c>
      <c r="J35" s="80"/>
      <c r="K35" s="210" t="s">
        <v>89</v>
      </c>
      <c r="L35" s="203"/>
      <c r="M35" s="96"/>
      <c r="N35" s="16">
        <v>0</v>
      </c>
      <c r="O35" s="16">
        <v>3822665572</v>
      </c>
      <c r="P35" s="14">
        <v>397880033256</v>
      </c>
      <c r="Q35" s="15">
        <v>1177428017</v>
      </c>
      <c r="R35" s="16">
        <v>41551926196</v>
      </c>
      <c r="S35" s="80"/>
      <c r="T35" s="210" t="s">
        <v>89</v>
      </c>
      <c r="U35" s="203"/>
      <c r="V35" s="96"/>
      <c r="W35" s="16">
        <v>0</v>
      </c>
      <c r="X35" s="16">
        <v>1084275114</v>
      </c>
      <c r="Y35" s="14">
        <v>0</v>
      </c>
      <c r="Z35" s="15">
        <v>0</v>
      </c>
      <c r="AA35" s="16">
        <v>0</v>
      </c>
      <c r="AB35" s="16">
        <f t="shared" si="5"/>
        <v>464809795945</v>
      </c>
    </row>
    <row r="36" spans="1:28" s="93" customFormat="1" ht="13.5" customHeight="1">
      <c r="A36" s="76"/>
      <c r="B36" s="86"/>
      <c r="D36" s="94"/>
      <c r="E36" s="14"/>
      <c r="F36" s="16"/>
      <c r="G36" s="15"/>
      <c r="H36" s="17"/>
      <c r="I36" s="16"/>
      <c r="J36" s="80"/>
      <c r="K36" s="89"/>
      <c r="L36" s="95"/>
      <c r="M36" s="96"/>
      <c r="N36" s="16"/>
      <c r="O36" s="16"/>
      <c r="P36" s="14"/>
      <c r="Q36" s="15"/>
      <c r="R36" s="16"/>
      <c r="S36" s="80"/>
      <c r="T36" s="92"/>
      <c r="U36" s="97"/>
      <c r="V36" s="96"/>
      <c r="W36" s="16"/>
      <c r="X36" s="16"/>
      <c r="Y36" s="14"/>
      <c r="Z36" s="15"/>
      <c r="AA36" s="16"/>
      <c r="AB36" s="16"/>
    </row>
    <row r="37" spans="1:28" s="93" customFormat="1" ht="13.5" customHeight="1">
      <c r="A37" s="86" t="s">
        <v>39</v>
      </c>
      <c r="C37" s="87"/>
      <c r="D37" s="94"/>
      <c r="E37" s="14">
        <f>SUM(E38:E40)</f>
        <v>0</v>
      </c>
      <c r="F37" s="16">
        <f>SUM(F38:F40)</f>
        <v>0</v>
      </c>
      <c r="G37" s="15">
        <f>SUM(G38:G40)</f>
        <v>0</v>
      </c>
      <c r="H37" s="17">
        <f>SUM(H38:H40)</f>
        <v>0</v>
      </c>
      <c r="I37" s="16">
        <f>SUM(I38:I40)</f>
        <v>0</v>
      </c>
      <c r="J37" s="92" t="s">
        <v>39</v>
      </c>
      <c r="K37" s="95"/>
      <c r="L37" s="90"/>
      <c r="M37" s="96"/>
      <c r="N37" s="16">
        <f>SUM(N38:N40)</f>
        <v>0</v>
      </c>
      <c r="O37" s="16">
        <f>SUM(O38:O40)</f>
        <v>0</v>
      </c>
      <c r="P37" s="14">
        <f>SUM(P38:P40)</f>
        <v>0</v>
      </c>
      <c r="Q37" s="15">
        <f>SUM(Q38:Q40)</f>
        <v>61701267</v>
      </c>
      <c r="R37" s="16">
        <f>SUM(R38:R40)</f>
        <v>0</v>
      </c>
      <c r="S37" s="92" t="s">
        <v>39</v>
      </c>
      <c r="T37" s="97"/>
      <c r="U37" s="90"/>
      <c r="V37" s="96"/>
      <c r="W37" s="16">
        <f aca="true" t="shared" si="6" ref="W37:AB37">SUM(W38:W40)</f>
        <v>2194000</v>
      </c>
      <c r="X37" s="16">
        <f t="shared" si="6"/>
        <v>0</v>
      </c>
      <c r="Y37" s="14">
        <f t="shared" si="6"/>
        <v>0</v>
      </c>
      <c r="Z37" s="15">
        <f t="shared" si="6"/>
        <v>0</v>
      </c>
      <c r="AA37" s="16">
        <f t="shared" si="6"/>
        <v>0</v>
      </c>
      <c r="AB37" s="16">
        <f t="shared" si="6"/>
        <v>63895267</v>
      </c>
    </row>
    <row r="38" spans="1:28" s="93" customFormat="1" ht="13.5" customHeight="1">
      <c r="A38" s="76"/>
      <c r="B38" s="210" t="s">
        <v>40</v>
      </c>
      <c r="C38" s="203"/>
      <c r="D38" s="94"/>
      <c r="E38" s="14">
        <v>0</v>
      </c>
      <c r="F38" s="16">
        <v>0</v>
      </c>
      <c r="G38" s="15">
        <v>0</v>
      </c>
      <c r="H38" s="17">
        <v>0</v>
      </c>
      <c r="I38" s="16">
        <v>0</v>
      </c>
      <c r="J38" s="80"/>
      <c r="K38" s="210" t="s">
        <v>40</v>
      </c>
      <c r="L38" s="203"/>
      <c r="M38" s="96"/>
      <c r="N38" s="16">
        <v>0</v>
      </c>
      <c r="O38" s="16">
        <v>0</v>
      </c>
      <c r="P38" s="14">
        <v>0</v>
      </c>
      <c r="Q38" s="15">
        <v>52526336</v>
      </c>
      <c r="R38" s="16">
        <v>0</v>
      </c>
      <c r="S38" s="80"/>
      <c r="T38" s="210" t="s">
        <v>40</v>
      </c>
      <c r="U38" s="203"/>
      <c r="V38" s="96"/>
      <c r="W38" s="16">
        <v>0</v>
      </c>
      <c r="X38" s="16">
        <v>0</v>
      </c>
      <c r="Y38" s="14">
        <v>0</v>
      </c>
      <c r="Z38" s="15">
        <v>0</v>
      </c>
      <c r="AA38" s="16">
        <v>0</v>
      </c>
      <c r="AB38" s="16">
        <f>E38+F38+G38+H38+I38+N38+O38+P38+Q38+R38+W38+X38+Y38+Z38+AA38</f>
        <v>52526336</v>
      </c>
    </row>
    <row r="39" spans="1:28" s="93" customFormat="1" ht="13.5" customHeight="1">
      <c r="A39" s="76"/>
      <c r="B39" s="210" t="s">
        <v>41</v>
      </c>
      <c r="C39" s="203"/>
      <c r="D39" s="94"/>
      <c r="E39" s="14">
        <v>0</v>
      </c>
      <c r="F39" s="16">
        <v>0</v>
      </c>
      <c r="G39" s="15">
        <v>0</v>
      </c>
      <c r="H39" s="17">
        <v>0</v>
      </c>
      <c r="I39" s="16">
        <v>0</v>
      </c>
      <c r="J39" s="80"/>
      <c r="K39" s="210" t="s">
        <v>41</v>
      </c>
      <c r="L39" s="203"/>
      <c r="M39" s="96"/>
      <c r="N39" s="16">
        <v>0</v>
      </c>
      <c r="O39" s="16">
        <v>0</v>
      </c>
      <c r="P39" s="14">
        <v>0</v>
      </c>
      <c r="Q39" s="15">
        <v>3938739</v>
      </c>
      <c r="R39" s="16">
        <v>0</v>
      </c>
      <c r="S39" s="80"/>
      <c r="T39" s="210" t="s">
        <v>41</v>
      </c>
      <c r="U39" s="203"/>
      <c r="V39" s="96"/>
      <c r="W39" s="16">
        <v>2194000</v>
      </c>
      <c r="X39" s="16">
        <v>0</v>
      </c>
      <c r="Y39" s="14">
        <v>0</v>
      </c>
      <c r="Z39" s="15">
        <v>0</v>
      </c>
      <c r="AA39" s="16">
        <v>0</v>
      </c>
      <c r="AB39" s="16">
        <f>E39+F39+G39+H39+I39+N39+O39+P39+Q39+R39+W39+X39+Y39+Z39+AA39</f>
        <v>6132739</v>
      </c>
    </row>
    <row r="40" spans="1:28" s="93" customFormat="1" ht="13.5" customHeight="1">
      <c r="A40" s="76"/>
      <c r="B40" s="210" t="s">
        <v>42</v>
      </c>
      <c r="C40" s="203"/>
      <c r="D40" s="94"/>
      <c r="E40" s="14">
        <v>0</v>
      </c>
      <c r="F40" s="16">
        <v>0</v>
      </c>
      <c r="G40" s="15">
        <v>0</v>
      </c>
      <c r="H40" s="17">
        <v>0</v>
      </c>
      <c r="I40" s="16">
        <v>0</v>
      </c>
      <c r="J40" s="80"/>
      <c r="K40" s="210" t="s">
        <v>42</v>
      </c>
      <c r="L40" s="203"/>
      <c r="M40" s="96"/>
      <c r="N40" s="16">
        <v>0</v>
      </c>
      <c r="O40" s="16">
        <v>0</v>
      </c>
      <c r="P40" s="14">
        <v>0</v>
      </c>
      <c r="Q40" s="15">
        <v>5236192</v>
      </c>
      <c r="R40" s="16">
        <v>0</v>
      </c>
      <c r="S40" s="80"/>
      <c r="T40" s="210" t="s">
        <v>42</v>
      </c>
      <c r="U40" s="203"/>
      <c r="V40" s="96"/>
      <c r="W40" s="16">
        <v>0</v>
      </c>
      <c r="X40" s="16">
        <v>0</v>
      </c>
      <c r="Y40" s="14">
        <v>0</v>
      </c>
      <c r="Z40" s="15">
        <v>0</v>
      </c>
      <c r="AA40" s="16">
        <v>0</v>
      </c>
      <c r="AB40" s="16">
        <f>E40+F40+G40+H40+I40+N40+O40+P40+Q40+R40+W40+X40+Y40+Z40+AA40</f>
        <v>5236192</v>
      </c>
    </row>
    <row r="41" spans="1:28" s="93" customFormat="1" ht="13.5" customHeight="1">
      <c r="A41" s="76"/>
      <c r="B41" s="86"/>
      <c r="C41" s="87"/>
      <c r="D41" s="88"/>
      <c r="E41" s="14"/>
      <c r="F41" s="16"/>
      <c r="G41" s="15"/>
      <c r="H41" s="17"/>
      <c r="I41" s="16"/>
      <c r="J41" s="80"/>
      <c r="K41" s="89"/>
      <c r="L41" s="90"/>
      <c r="M41" s="91"/>
      <c r="N41" s="16" t="s">
        <v>90</v>
      </c>
      <c r="O41" s="16" t="s">
        <v>90</v>
      </c>
      <c r="P41" s="14" t="s">
        <v>90</v>
      </c>
      <c r="Q41" s="15" t="s">
        <v>90</v>
      </c>
      <c r="R41" s="16" t="s">
        <v>90</v>
      </c>
      <c r="S41" s="80"/>
      <c r="T41" s="92"/>
      <c r="U41" s="90"/>
      <c r="V41" s="91"/>
      <c r="W41" s="16" t="s">
        <v>90</v>
      </c>
      <c r="X41" s="16" t="s">
        <v>90</v>
      </c>
      <c r="Y41" s="14" t="s">
        <v>90</v>
      </c>
      <c r="Z41" s="15" t="s">
        <v>90</v>
      </c>
      <c r="AA41" s="16" t="s">
        <v>90</v>
      </c>
      <c r="AB41" s="16"/>
    </row>
    <row r="42" spans="1:28" s="93" customFormat="1" ht="13.5" customHeight="1">
      <c r="A42" s="86" t="s">
        <v>43</v>
      </c>
      <c r="C42" s="87"/>
      <c r="D42" s="88"/>
      <c r="E42" s="14">
        <f>SUM(E43)</f>
        <v>1164229</v>
      </c>
      <c r="F42" s="16">
        <f>SUM(F43)</f>
        <v>10299137</v>
      </c>
      <c r="G42" s="15">
        <f>SUM(G43)</f>
        <v>82371154</v>
      </c>
      <c r="H42" s="17">
        <f>SUM(H43)</f>
        <v>1281096</v>
      </c>
      <c r="I42" s="16">
        <f>SUM(I43)</f>
        <v>2114193132.5</v>
      </c>
      <c r="J42" s="92" t="s">
        <v>43</v>
      </c>
      <c r="K42" s="95"/>
      <c r="L42" s="90"/>
      <c r="M42" s="91"/>
      <c r="N42" s="16">
        <f>SUM(N43)</f>
        <v>192141</v>
      </c>
      <c r="O42" s="16">
        <f>SUM(O43)</f>
        <v>46019931</v>
      </c>
      <c r="P42" s="14">
        <f>SUM(P43)</f>
        <v>169544583</v>
      </c>
      <c r="Q42" s="15">
        <f>SUM(Q43)</f>
        <v>167559007</v>
      </c>
      <c r="R42" s="16">
        <f>SUM(R43)</f>
        <v>4298227</v>
      </c>
      <c r="S42" s="92" t="s">
        <v>43</v>
      </c>
      <c r="T42" s="97"/>
      <c r="U42" s="90"/>
      <c r="V42" s="91"/>
      <c r="W42" s="16">
        <f aca="true" t="shared" si="7" ref="W42:AB42">SUM(W43)</f>
        <v>814797</v>
      </c>
      <c r="X42" s="16">
        <f t="shared" si="7"/>
        <v>186407345</v>
      </c>
      <c r="Y42" s="14">
        <f t="shared" si="7"/>
        <v>0</v>
      </c>
      <c r="Z42" s="15">
        <f t="shared" si="7"/>
        <v>1180240</v>
      </c>
      <c r="AA42" s="16">
        <f t="shared" si="7"/>
        <v>638984</v>
      </c>
      <c r="AB42" s="16">
        <f t="shared" si="7"/>
        <v>2785964003.5</v>
      </c>
    </row>
    <row r="43" spans="1:28" s="100" customFormat="1" ht="13.5" customHeight="1">
      <c r="A43" s="76"/>
      <c r="B43" s="210" t="s">
        <v>44</v>
      </c>
      <c r="C43" s="203"/>
      <c r="D43" s="94"/>
      <c r="E43" s="14">
        <v>1164229</v>
      </c>
      <c r="F43" s="16">
        <v>10299137</v>
      </c>
      <c r="G43" s="15">
        <v>82371154</v>
      </c>
      <c r="H43" s="17">
        <v>1281096</v>
      </c>
      <c r="I43" s="16">
        <v>2114193132.5</v>
      </c>
      <c r="J43" s="80"/>
      <c r="K43" s="210" t="s">
        <v>44</v>
      </c>
      <c r="L43" s="203"/>
      <c r="M43" s="96"/>
      <c r="N43" s="16">
        <v>192141</v>
      </c>
      <c r="O43" s="16">
        <v>46019931</v>
      </c>
      <c r="P43" s="14">
        <v>169544583</v>
      </c>
      <c r="Q43" s="15">
        <v>167559007</v>
      </c>
      <c r="R43" s="16">
        <v>4298227</v>
      </c>
      <c r="S43" s="80"/>
      <c r="T43" s="210" t="s">
        <v>44</v>
      </c>
      <c r="U43" s="203"/>
      <c r="V43" s="96"/>
      <c r="W43" s="16">
        <v>814797</v>
      </c>
      <c r="X43" s="16">
        <v>186407345</v>
      </c>
      <c r="Y43" s="14">
        <v>0</v>
      </c>
      <c r="Z43" s="15">
        <v>1180240</v>
      </c>
      <c r="AA43" s="16">
        <v>638984</v>
      </c>
      <c r="AB43" s="16">
        <f>E43+F43+G43+H43+I43+N43+O43+P43+Q43+R43+W43+X43+Y43+Z43+AA43</f>
        <v>2785964003.5</v>
      </c>
    </row>
    <row r="44" spans="1:28" s="2" customFormat="1" ht="13.5" customHeight="1">
      <c r="A44" s="76"/>
      <c r="B44" s="86"/>
      <c r="C44" s="87"/>
      <c r="D44" s="94"/>
      <c r="E44" s="14"/>
      <c r="F44" s="16"/>
      <c r="G44" s="15"/>
      <c r="H44" s="17"/>
      <c r="I44" s="16"/>
      <c r="J44" s="80"/>
      <c r="K44" s="89"/>
      <c r="L44" s="90"/>
      <c r="M44" s="96"/>
      <c r="N44" s="16"/>
      <c r="O44" s="16"/>
      <c r="P44" s="14"/>
      <c r="Q44" s="15"/>
      <c r="R44" s="16"/>
      <c r="S44" s="80"/>
      <c r="T44" s="92"/>
      <c r="U44" s="90"/>
      <c r="V44" s="96"/>
      <c r="W44" s="16"/>
      <c r="X44" s="16"/>
      <c r="Y44" s="14"/>
      <c r="Z44" s="15"/>
      <c r="AA44" s="16"/>
      <c r="AB44" s="16"/>
    </row>
    <row r="45" spans="1:28" s="101" customFormat="1" ht="13.5" customHeight="1">
      <c r="A45" s="86" t="s">
        <v>45</v>
      </c>
      <c r="C45" s="87"/>
      <c r="D45" s="94"/>
      <c r="E45" s="14">
        <f>SUM(E46)</f>
        <v>0</v>
      </c>
      <c r="F45" s="16">
        <f>SUM(F46)</f>
        <v>0</v>
      </c>
      <c r="G45" s="15">
        <f>SUM(G46)</f>
        <v>3096000</v>
      </c>
      <c r="H45" s="17">
        <f>SUM(H46)</f>
        <v>0</v>
      </c>
      <c r="I45" s="16">
        <f>SUM(I46)</f>
        <v>73128770</v>
      </c>
      <c r="J45" s="92" t="s">
        <v>45</v>
      </c>
      <c r="K45" s="102"/>
      <c r="L45" s="90"/>
      <c r="M45" s="96"/>
      <c r="N45" s="16">
        <f>SUM(N46)</f>
        <v>4883518</v>
      </c>
      <c r="O45" s="16">
        <f>SUM(O46)</f>
        <v>57896</v>
      </c>
      <c r="P45" s="14">
        <f>SUM(P46)</f>
        <v>631975</v>
      </c>
      <c r="Q45" s="15">
        <f>SUM(Q46)</f>
        <v>757585</v>
      </c>
      <c r="R45" s="16">
        <f>SUM(R46)</f>
        <v>0</v>
      </c>
      <c r="S45" s="92" t="s">
        <v>45</v>
      </c>
      <c r="T45" s="103"/>
      <c r="U45" s="90"/>
      <c r="V45" s="96"/>
      <c r="W45" s="16">
        <f aca="true" t="shared" si="8" ref="W45:AB45">SUM(W46)</f>
        <v>0</v>
      </c>
      <c r="X45" s="16">
        <f t="shared" si="8"/>
        <v>37535003</v>
      </c>
      <c r="Y45" s="14">
        <f t="shared" si="8"/>
        <v>0</v>
      </c>
      <c r="Z45" s="15">
        <f t="shared" si="8"/>
        <v>0</v>
      </c>
      <c r="AA45" s="16">
        <f t="shared" si="8"/>
        <v>0</v>
      </c>
      <c r="AB45" s="16">
        <f t="shared" si="8"/>
        <v>120090747</v>
      </c>
    </row>
    <row r="46" spans="1:28" s="104" customFormat="1" ht="13.5" customHeight="1">
      <c r="A46" s="76"/>
      <c r="B46" s="210" t="s">
        <v>46</v>
      </c>
      <c r="C46" s="203"/>
      <c r="D46" s="94"/>
      <c r="E46" s="14">
        <v>0</v>
      </c>
      <c r="F46" s="16">
        <v>0</v>
      </c>
      <c r="G46" s="15">
        <v>3096000</v>
      </c>
      <c r="H46" s="17">
        <v>0</v>
      </c>
      <c r="I46" s="16">
        <v>73128770</v>
      </c>
      <c r="J46" s="80"/>
      <c r="K46" s="210" t="s">
        <v>46</v>
      </c>
      <c r="L46" s="203"/>
      <c r="M46" s="96"/>
      <c r="N46" s="16">
        <v>4883518</v>
      </c>
      <c r="O46" s="16">
        <v>57896</v>
      </c>
      <c r="P46" s="14">
        <v>631975</v>
      </c>
      <c r="Q46" s="15">
        <v>757585</v>
      </c>
      <c r="R46" s="16">
        <v>0</v>
      </c>
      <c r="S46" s="80"/>
      <c r="T46" s="210" t="s">
        <v>46</v>
      </c>
      <c r="U46" s="203"/>
      <c r="V46" s="96"/>
      <c r="W46" s="16">
        <v>0</v>
      </c>
      <c r="X46" s="16">
        <v>37535003</v>
      </c>
      <c r="Y46" s="14">
        <v>0</v>
      </c>
      <c r="Z46" s="15">
        <v>0</v>
      </c>
      <c r="AA46" s="16">
        <v>0</v>
      </c>
      <c r="AB46" s="16">
        <f>E46+F46+G46+H46+I46+N46+O46+P46+Q46+R46+W46+X46+Y46+Z46+AA46</f>
        <v>120090747</v>
      </c>
    </row>
    <row r="47" spans="1:28" s="107" customFormat="1" ht="13.5" customHeight="1">
      <c r="A47" s="76"/>
      <c r="B47" s="105"/>
      <c r="C47" s="87"/>
      <c r="D47" s="94"/>
      <c r="E47" s="14"/>
      <c r="F47" s="16"/>
      <c r="G47" s="15"/>
      <c r="H47" s="17"/>
      <c r="I47" s="16"/>
      <c r="J47" s="80"/>
      <c r="K47" s="89"/>
      <c r="L47" s="90"/>
      <c r="M47" s="96"/>
      <c r="N47" s="16"/>
      <c r="O47" s="16"/>
      <c r="P47" s="14"/>
      <c r="Q47" s="15"/>
      <c r="R47" s="16"/>
      <c r="S47" s="80"/>
      <c r="T47" s="106"/>
      <c r="U47" s="90"/>
      <c r="V47" s="96"/>
      <c r="W47" s="16"/>
      <c r="X47" s="16"/>
      <c r="Y47" s="14"/>
      <c r="Z47" s="15"/>
      <c r="AA47" s="16"/>
      <c r="AB47" s="16"/>
    </row>
    <row r="48" spans="1:28" s="108" customFormat="1" ht="13.5" customHeight="1">
      <c r="A48" s="86" t="s">
        <v>47</v>
      </c>
      <c r="C48" s="87"/>
      <c r="D48" s="94"/>
      <c r="E48" s="14">
        <f>SUM(E49:E52)</f>
        <v>713723226</v>
      </c>
      <c r="F48" s="16">
        <f>SUM(F49:F52)</f>
        <v>18809163552</v>
      </c>
      <c r="G48" s="15">
        <f>SUM(G49:G52)</f>
        <v>3123720269.93</v>
      </c>
      <c r="H48" s="17">
        <f>SUM(H49:H52)</f>
        <v>2900</v>
      </c>
      <c r="I48" s="16">
        <f>SUM(I49:I52)</f>
        <v>273455749550.04</v>
      </c>
      <c r="J48" s="92" t="s">
        <v>47</v>
      </c>
      <c r="K48" s="109"/>
      <c r="L48" s="90"/>
      <c r="M48" s="96"/>
      <c r="N48" s="16">
        <f>SUM(N49:N52)</f>
        <v>251036664</v>
      </c>
      <c r="O48" s="16">
        <f>SUM(O49:O52)</f>
        <v>5056278833.849999</v>
      </c>
      <c r="P48" s="14">
        <f>SUM(P49:P52)</f>
        <v>15819867231.74</v>
      </c>
      <c r="Q48" s="15">
        <f>SUM(Q49:Q52)</f>
        <v>21254444779</v>
      </c>
      <c r="R48" s="16">
        <f>SUM(R49:R52)</f>
        <v>79533389</v>
      </c>
      <c r="S48" s="92" t="s">
        <v>47</v>
      </c>
      <c r="T48" s="110"/>
      <c r="U48" s="90"/>
      <c r="V48" s="96"/>
      <c r="W48" s="16">
        <f aca="true" t="shared" si="9" ref="W48:AB48">SUM(W49:W52)</f>
        <v>19488623</v>
      </c>
      <c r="X48" s="16">
        <f t="shared" si="9"/>
        <v>23767674965.3</v>
      </c>
      <c r="Y48" s="14">
        <f t="shared" si="9"/>
        <v>2356722930</v>
      </c>
      <c r="Z48" s="15">
        <f t="shared" si="9"/>
        <v>0</v>
      </c>
      <c r="AA48" s="16">
        <f t="shared" si="9"/>
        <v>189011633</v>
      </c>
      <c r="AB48" s="16">
        <f t="shared" si="9"/>
        <v>364896418546.8599</v>
      </c>
    </row>
    <row r="49" spans="1:28" s="111" customFormat="1" ht="13.5" customHeight="1">
      <c r="A49" s="76"/>
      <c r="B49" s="210" t="s">
        <v>91</v>
      </c>
      <c r="C49" s="203"/>
      <c r="D49" s="88"/>
      <c r="E49" s="14">
        <v>624805361</v>
      </c>
      <c r="F49" s="16">
        <v>3239307074</v>
      </c>
      <c r="G49" s="15">
        <v>0</v>
      </c>
      <c r="H49" s="17">
        <v>0</v>
      </c>
      <c r="I49" s="16">
        <v>0</v>
      </c>
      <c r="J49" s="80"/>
      <c r="K49" s="210" t="s">
        <v>91</v>
      </c>
      <c r="L49" s="203"/>
      <c r="M49" s="91"/>
      <c r="N49" s="16">
        <v>18102314</v>
      </c>
      <c r="O49" s="16">
        <v>173928080.44</v>
      </c>
      <c r="P49" s="14">
        <v>74071262.74</v>
      </c>
      <c r="Q49" s="15">
        <v>5304409344</v>
      </c>
      <c r="R49" s="16">
        <v>0</v>
      </c>
      <c r="S49" s="80"/>
      <c r="T49" s="210" t="s">
        <v>91</v>
      </c>
      <c r="U49" s="203"/>
      <c r="V49" s="91"/>
      <c r="W49" s="16">
        <v>0</v>
      </c>
      <c r="X49" s="16">
        <v>38178861</v>
      </c>
      <c r="Y49" s="14">
        <v>0</v>
      </c>
      <c r="Z49" s="15">
        <v>0</v>
      </c>
      <c r="AA49" s="16">
        <v>0</v>
      </c>
      <c r="AB49" s="16">
        <f>E49+F49+G49+H49+I49+N49+O49+P49+Q49+R49+W49+X49+Y49+Z49+AA49</f>
        <v>9472802297.18</v>
      </c>
    </row>
    <row r="50" spans="1:28" s="111" customFormat="1" ht="13.5" customHeight="1">
      <c r="A50" s="76"/>
      <c r="B50" s="210" t="s">
        <v>48</v>
      </c>
      <c r="C50" s="203"/>
      <c r="D50" s="88"/>
      <c r="E50" s="14">
        <v>88917865</v>
      </c>
      <c r="F50" s="16">
        <v>15569856478</v>
      </c>
      <c r="G50" s="15">
        <v>3123720269.93</v>
      </c>
      <c r="H50" s="17">
        <v>2900</v>
      </c>
      <c r="I50" s="16">
        <v>267556829758.21002</v>
      </c>
      <c r="J50" s="80"/>
      <c r="K50" s="210" t="s">
        <v>48</v>
      </c>
      <c r="L50" s="203"/>
      <c r="M50" s="91"/>
      <c r="N50" s="16">
        <v>232934350</v>
      </c>
      <c r="O50" s="16">
        <v>4881038208.55</v>
      </c>
      <c r="P50" s="14">
        <v>15745795969</v>
      </c>
      <c r="Q50" s="15">
        <v>15950035435</v>
      </c>
      <c r="R50" s="16">
        <v>79533389</v>
      </c>
      <c r="S50" s="80"/>
      <c r="T50" s="210" t="s">
        <v>48</v>
      </c>
      <c r="U50" s="203"/>
      <c r="V50" s="91"/>
      <c r="W50" s="16">
        <v>19488623</v>
      </c>
      <c r="X50" s="16">
        <v>23729496104.3</v>
      </c>
      <c r="Y50" s="14">
        <v>2356722930</v>
      </c>
      <c r="Z50" s="15">
        <v>0</v>
      </c>
      <c r="AA50" s="16">
        <v>189011633</v>
      </c>
      <c r="AB50" s="16">
        <f>E50+F50+G50+H50+I50+N50+O50+P50+Q50+R50+W50+X50+Y50+Z50+AA50</f>
        <v>349523383912.99</v>
      </c>
    </row>
    <row r="51" spans="1:28" s="111" customFormat="1" ht="13.5" customHeight="1">
      <c r="A51" s="76"/>
      <c r="B51" s="210" t="s">
        <v>49</v>
      </c>
      <c r="C51" s="203"/>
      <c r="D51" s="88"/>
      <c r="E51" s="14">
        <v>0</v>
      </c>
      <c r="F51" s="16">
        <v>0</v>
      </c>
      <c r="G51" s="15">
        <v>0</v>
      </c>
      <c r="H51" s="17">
        <v>0</v>
      </c>
      <c r="I51" s="16">
        <v>757901217.11</v>
      </c>
      <c r="J51" s="80"/>
      <c r="K51" s="210" t="s">
        <v>49</v>
      </c>
      <c r="L51" s="203"/>
      <c r="M51" s="91"/>
      <c r="N51" s="16">
        <v>0</v>
      </c>
      <c r="O51" s="16">
        <v>1312544.86</v>
      </c>
      <c r="P51" s="14">
        <v>0</v>
      </c>
      <c r="Q51" s="15">
        <v>0</v>
      </c>
      <c r="R51" s="16">
        <v>0</v>
      </c>
      <c r="S51" s="80"/>
      <c r="T51" s="210" t="s">
        <v>49</v>
      </c>
      <c r="U51" s="203"/>
      <c r="V51" s="91"/>
      <c r="W51" s="16">
        <v>0</v>
      </c>
      <c r="X51" s="16">
        <v>0</v>
      </c>
      <c r="Y51" s="14">
        <v>0</v>
      </c>
      <c r="Z51" s="15">
        <v>0</v>
      </c>
      <c r="AA51" s="16">
        <v>0</v>
      </c>
      <c r="AB51" s="16">
        <f>E51+F51+G51+H51+I51+N51+O51+P51+Q51+R51+W51+X51+Y51+Z51+AA51</f>
        <v>759213761.97</v>
      </c>
    </row>
    <row r="52" spans="1:28" s="111" customFormat="1" ht="13.5" customHeight="1">
      <c r="A52" s="76"/>
      <c r="B52" s="210" t="s">
        <v>92</v>
      </c>
      <c r="C52" s="203"/>
      <c r="D52" s="88"/>
      <c r="E52" s="14">
        <v>0</v>
      </c>
      <c r="F52" s="16">
        <v>0</v>
      </c>
      <c r="G52" s="15">
        <v>0</v>
      </c>
      <c r="H52" s="17">
        <v>0</v>
      </c>
      <c r="I52" s="16">
        <v>5141018574.72</v>
      </c>
      <c r="J52" s="80"/>
      <c r="K52" s="210" t="s">
        <v>92</v>
      </c>
      <c r="L52" s="203"/>
      <c r="M52" s="91"/>
      <c r="N52" s="16">
        <v>0</v>
      </c>
      <c r="O52" s="16">
        <v>0</v>
      </c>
      <c r="P52" s="14">
        <v>0</v>
      </c>
      <c r="Q52" s="15">
        <v>0</v>
      </c>
      <c r="R52" s="16">
        <v>0</v>
      </c>
      <c r="S52" s="80"/>
      <c r="T52" s="210" t="s">
        <v>92</v>
      </c>
      <c r="U52" s="203"/>
      <c r="V52" s="91"/>
      <c r="W52" s="16">
        <v>0</v>
      </c>
      <c r="X52" s="16">
        <v>0</v>
      </c>
      <c r="Y52" s="14">
        <v>0</v>
      </c>
      <c r="Z52" s="15">
        <v>0</v>
      </c>
      <c r="AA52" s="16">
        <v>0</v>
      </c>
      <c r="AB52" s="16">
        <f>E52+F52+G52+H52+I52+N52+O52+P52+Q52+R52+W52+X52+Y52+Z52+AA52</f>
        <v>5141018574.72</v>
      </c>
    </row>
    <row r="53" spans="1:28" ht="13.5" customHeight="1">
      <c r="A53" s="76"/>
      <c r="B53" s="105"/>
      <c r="C53" s="87"/>
      <c r="D53" s="88"/>
      <c r="E53" s="14"/>
      <c r="F53" s="16"/>
      <c r="G53" s="15"/>
      <c r="H53" s="17"/>
      <c r="I53" s="16"/>
      <c r="J53" s="80"/>
      <c r="K53" s="89"/>
      <c r="L53" s="90"/>
      <c r="M53" s="91"/>
      <c r="N53" s="16"/>
      <c r="O53" s="16"/>
      <c r="P53" s="14"/>
      <c r="Q53" s="15"/>
      <c r="R53" s="16"/>
      <c r="S53" s="80"/>
      <c r="T53" s="106"/>
      <c r="U53" s="90"/>
      <c r="V53" s="91"/>
      <c r="W53" s="16"/>
      <c r="X53" s="16"/>
      <c r="Y53" s="14"/>
      <c r="Z53" s="15"/>
      <c r="AA53" s="16"/>
      <c r="AB53" s="16"/>
    </row>
    <row r="54" spans="1:28" s="116" customFormat="1" ht="13.5" customHeight="1" thickBot="1">
      <c r="A54" s="196" t="s">
        <v>93</v>
      </c>
      <c r="B54" s="197"/>
      <c r="C54" s="197"/>
      <c r="D54" s="198"/>
      <c r="E54" s="112">
        <f>E8</f>
        <v>107543332911.57</v>
      </c>
      <c r="F54" s="113">
        <f>F8</f>
        <v>225845719012.42</v>
      </c>
      <c r="G54" s="114">
        <f>G8</f>
        <v>199905449335.69</v>
      </c>
      <c r="H54" s="115">
        <f>H8</f>
        <v>31669722256.870003</v>
      </c>
      <c r="I54" s="113">
        <f>I8</f>
        <v>502521778656.45996</v>
      </c>
      <c r="J54" s="197" t="s">
        <v>50</v>
      </c>
      <c r="K54" s="197"/>
      <c r="L54" s="197"/>
      <c r="M54" s="198"/>
      <c r="N54" s="113">
        <f>N8</f>
        <v>4059781465.05</v>
      </c>
      <c r="O54" s="113">
        <f>O8</f>
        <v>191481644846.78998</v>
      </c>
      <c r="P54" s="112">
        <f>P8</f>
        <v>878106374790.65</v>
      </c>
      <c r="Q54" s="114">
        <f>Q8</f>
        <v>83454253335</v>
      </c>
      <c r="R54" s="113">
        <f>R8</f>
        <v>106573627095.5</v>
      </c>
      <c r="S54" s="199" t="s">
        <v>93</v>
      </c>
      <c r="T54" s="200"/>
      <c r="U54" s="200"/>
      <c r="V54" s="201"/>
      <c r="W54" s="113">
        <f aca="true" t="shared" si="10" ref="W54:AB54">W8</f>
        <v>3654851894.5</v>
      </c>
      <c r="X54" s="113">
        <f t="shared" si="10"/>
        <v>55144236671.490005</v>
      </c>
      <c r="Y54" s="112">
        <f t="shared" si="10"/>
        <v>56556765116.4</v>
      </c>
      <c r="Z54" s="114">
        <f t="shared" si="10"/>
        <v>749961158.85</v>
      </c>
      <c r="AA54" s="113">
        <f t="shared" si="10"/>
        <v>6743952246.5</v>
      </c>
      <c r="AB54" s="113">
        <f t="shared" si="10"/>
        <v>2454011450793.74</v>
      </c>
    </row>
    <row r="55" spans="1:28" s="47" customFormat="1" ht="12.75" customHeight="1">
      <c r="A55" s="211" t="s">
        <v>94</v>
      </c>
      <c r="B55" s="211"/>
      <c r="C55" s="211"/>
      <c r="D55" s="211"/>
      <c r="E55" s="211"/>
      <c r="F55" s="211"/>
      <c r="G55" s="117"/>
      <c r="H55" s="118"/>
      <c r="I55" s="119"/>
      <c r="J55" s="211" t="s">
        <v>94</v>
      </c>
      <c r="K55" s="211"/>
      <c r="L55" s="211"/>
      <c r="M55" s="211"/>
      <c r="N55" s="211"/>
      <c r="O55" s="211"/>
      <c r="P55" s="117"/>
      <c r="Q55" s="118"/>
      <c r="R55" s="119"/>
      <c r="S55" s="211" t="s">
        <v>94</v>
      </c>
      <c r="T55" s="211"/>
      <c r="U55" s="211"/>
      <c r="V55" s="211"/>
      <c r="W55" s="211"/>
      <c r="X55" s="211"/>
      <c r="Y55" s="117"/>
      <c r="Z55" s="118"/>
      <c r="AA55" s="119"/>
      <c r="AB55" s="119"/>
    </row>
    <row r="56" spans="1:28" s="22" customFormat="1" ht="12" customHeight="1">
      <c r="A56" s="21"/>
      <c r="D56" s="23"/>
      <c r="E56" s="120"/>
      <c r="F56" s="121"/>
      <c r="G56" s="120"/>
      <c r="H56" s="120"/>
      <c r="I56" s="122"/>
      <c r="J56" s="123"/>
      <c r="K56" s="124"/>
      <c r="L56" s="124"/>
      <c r="M56" s="125"/>
      <c r="N56" s="120"/>
      <c r="O56" s="121"/>
      <c r="P56" s="120"/>
      <c r="Q56" s="121"/>
      <c r="R56" s="121"/>
      <c r="S56" s="123"/>
      <c r="T56" s="120"/>
      <c r="U56" s="120"/>
      <c r="V56" s="125"/>
      <c r="W56" s="126"/>
      <c r="X56" s="127"/>
      <c r="Y56" s="123"/>
      <c r="Z56" s="121"/>
      <c r="AA56" s="121"/>
      <c r="AB56" s="121"/>
    </row>
    <row r="57" spans="1:28" s="34" customFormat="1" ht="36" customHeight="1">
      <c r="A57" s="4"/>
      <c r="B57" s="4"/>
      <c r="C57" s="31"/>
      <c r="D57" s="32"/>
      <c r="E57" s="33"/>
      <c r="F57" s="5" t="s">
        <v>11</v>
      </c>
      <c r="G57" s="6" t="s">
        <v>12</v>
      </c>
      <c r="I57" s="35" t="s">
        <v>0</v>
      </c>
      <c r="J57" s="4"/>
      <c r="K57" s="4"/>
      <c r="L57" s="31"/>
      <c r="M57" s="32"/>
      <c r="N57" s="33"/>
      <c r="O57" s="5" t="s">
        <v>11</v>
      </c>
      <c r="P57" s="6" t="s">
        <v>12</v>
      </c>
      <c r="R57" s="35" t="s">
        <v>0</v>
      </c>
      <c r="S57" s="4"/>
      <c r="T57" s="4"/>
      <c r="U57" s="31"/>
      <c r="V57" s="32"/>
      <c r="W57" s="33"/>
      <c r="X57" s="5" t="s">
        <v>11</v>
      </c>
      <c r="Y57" s="6" t="s">
        <v>12</v>
      </c>
      <c r="AB57" s="35" t="s">
        <v>0</v>
      </c>
    </row>
    <row r="58" spans="3:28" s="38" customFormat="1" ht="18" customHeight="1">
      <c r="C58" s="39"/>
      <c r="D58" s="40"/>
      <c r="E58" s="41"/>
      <c r="F58" s="42" t="s">
        <v>13</v>
      </c>
      <c r="G58" s="43" t="s">
        <v>14</v>
      </c>
      <c r="I58" s="44"/>
      <c r="L58" s="39"/>
      <c r="M58" s="40"/>
      <c r="N58" s="41"/>
      <c r="O58" s="42" t="s">
        <v>13</v>
      </c>
      <c r="P58" s="43" t="s">
        <v>14</v>
      </c>
      <c r="R58" s="44"/>
      <c r="U58" s="39"/>
      <c r="V58" s="40"/>
      <c r="W58" s="41"/>
      <c r="X58" s="42" t="s">
        <v>13</v>
      </c>
      <c r="Y58" s="43" t="s">
        <v>14</v>
      </c>
      <c r="AA58" s="44"/>
      <c r="AB58" s="128"/>
    </row>
    <row r="59" spans="1:28" s="47" customFormat="1" ht="18.75" customHeight="1" thickBot="1">
      <c r="A59" s="4"/>
      <c r="B59" s="4"/>
      <c r="D59" s="32"/>
      <c r="E59" s="129"/>
      <c r="F59" s="130" t="s">
        <v>15</v>
      </c>
      <c r="G59" s="131" t="s">
        <v>70</v>
      </c>
      <c r="H59" s="118"/>
      <c r="I59" s="132" t="s">
        <v>1</v>
      </c>
      <c r="J59" s="117"/>
      <c r="K59" s="133"/>
      <c r="L59" s="134"/>
      <c r="M59" s="135"/>
      <c r="N59" s="129"/>
      <c r="O59" s="130" t="s">
        <v>15</v>
      </c>
      <c r="P59" s="131" t="s">
        <v>70</v>
      </c>
      <c r="Q59" s="118"/>
      <c r="R59" s="132" t="s">
        <v>1</v>
      </c>
      <c r="S59" s="117"/>
      <c r="T59" s="117"/>
      <c r="U59" s="118"/>
      <c r="V59" s="135"/>
      <c r="W59" s="129"/>
      <c r="X59" s="130" t="s">
        <v>15</v>
      </c>
      <c r="Y59" s="131" t="s">
        <v>70</v>
      </c>
      <c r="Z59" s="118"/>
      <c r="AA59" s="136"/>
      <c r="AB59" s="132" t="s">
        <v>1</v>
      </c>
    </row>
    <row r="60" spans="1:28" s="55" customFormat="1" ht="21.75" customHeight="1">
      <c r="A60" s="9"/>
      <c r="B60" s="9"/>
      <c r="C60" s="9"/>
      <c r="D60" s="10"/>
      <c r="E60" s="137" t="s">
        <v>16</v>
      </c>
      <c r="F60" s="138" t="s">
        <v>17</v>
      </c>
      <c r="G60" s="139" t="s">
        <v>18</v>
      </c>
      <c r="H60" s="138" t="s">
        <v>5</v>
      </c>
      <c r="I60" s="138" t="s">
        <v>6</v>
      </c>
      <c r="J60" s="192" t="s">
        <v>19</v>
      </c>
      <c r="K60" s="192"/>
      <c r="L60" s="192"/>
      <c r="M60" s="193"/>
      <c r="N60" s="138" t="s">
        <v>7</v>
      </c>
      <c r="O60" s="138" t="s">
        <v>95</v>
      </c>
      <c r="P60" s="137" t="s">
        <v>51</v>
      </c>
      <c r="Q60" s="139" t="s">
        <v>75</v>
      </c>
      <c r="R60" s="138" t="s">
        <v>76</v>
      </c>
      <c r="S60" s="140"/>
      <c r="T60" s="140"/>
      <c r="U60" s="140"/>
      <c r="V60" s="141"/>
      <c r="W60" s="138" t="s">
        <v>77</v>
      </c>
      <c r="X60" s="138" t="s">
        <v>78</v>
      </c>
      <c r="Y60" s="137" t="s">
        <v>79</v>
      </c>
      <c r="Z60" s="142" t="s">
        <v>2</v>
      </c>
      <c r="AA60" s="139" t="s">
        <v>3</v>
      </c>
      <c r="AB60" s="190" t="s">
        <v>9</v>
      </c>
    </row>
    <row r="61" spans="1:28" s="60" customFormat="1" ht="33" customHeight="1">
      <c r="A61" s="12"/>
      <c r="B61" s="143" t="s">
        <v>19</v>
      </c>
      <c r="C61" s="143"/>
      <c r="D61" s="13"/>
      <c r="E61" s="144" t="s">
        <v>8</v>
      </c>
      <c r="F61" s="145" t="s">
        <v>8</v>
      </c>
      <c r="G61" s="146" t="s">
        <v>8</v>
      </c>
      <c r="H61" s="145" t="s">
        <v>8</v>
      </c>
      <c r="I61" s="145" t="s">
        <v>8</v>
      </c>
      <c r="J61" s="194"/>
      <c r="K61" s="194"/>
      <c r="L61" s="194"/>
      <c r="M61" s="195"/>
      <c r="N61" s="145" t="s">
        <v>8</v>
      </c>
      <c r="O61" s="145" t="s">
        <v>8</v>
      </c>
      <c r="P61" s="144" t="s">
        <v>8</v>
      </c>
      <c r="Q61" s="146" t="s">
        <v>81</v>
      </c>
      <c r="R61" s="145" t="s">
        <v>82</v>
      </c>
      <c r="S61" s="147"/>
      <c r="T61" s="148" t="s">
        <v>19</v>
      </c>
      <c r="U61" s="148"/>
      <c r="V61" s="149"/>
      <c r="W61" s="145" t="s">
        <v>4</v>
      </c>
      <c r="X61" s="145" t="s">
        <v>83</v>
      </c>
      <c r="Y61" s="144" t="s">
        <v>4</v>
      </c>
      <c r="Z61" s="144" t="s">
        <v>4</v>
      </c>
      <c r="AA61" s="146" t="s">
        <v>82</v>
      </c>
      <c r="AB61" s="191"/>
    </row>
    <row r="62" spans="1:28" s="60" customFormat="1" ht="6.75" customHeight="1">
      <c r="A62" s="150"/>
      <c r="B62" s="151"/>
      <c r="C62" s="151"/>
      <c r="D62" s="152"/>
      <c r="E62" s="153"/>
      <c r="F62" s="154"/>
      <c r="G62" s="155"/>
      <c r="H62" s="154"/>
      <c r="I62" s="154"/>
      <c r="J62" s="156"/>
      <c r="K62" s="157"/>
      <c r="L62" s="157"/>
      <c r="M62" s="158"/>
      <c r="N62" s="154"/>
      <c r="O62" s="154"/>
      <c r="P62" s="153"/>
      <c r="Q62" s="155"/>
      <c r="R62" s="154"/>
      <c r="S62" s="156"/>
      <c r="T62" s="159"/>
      <c r="U62" s="159"/>
      <c r="V62" s="158"/>
      <c r="W62" s="154"/>
      <c r="X62" s="160"/>
      <c r="Y62" s="153"/>
      <c r="Z62" s="153"/>
      <c r="AA62" s="153"/>
      <c r="AB62" s="154"/>
    </row>
    <row r="63" spans="1:28" ht="15" customHeight="1">
      <c r="A63" s="76"/>
      <c r="B63" s="77" t="s">
        <v>52</v>
      </c>
      <c r="C63" s="78"/>
      <c r="D63" s="79"/>
      <c r="E63" s="14">
        <f>E65+E70+E73</f>
        <v>510242964.55</v>
      </c>
      <c r="F63" s="16">
        <f>F65+F70+F73</f>
        <v>170283550083.05</v>
      </c>
      <c r="G63" s="15">
        <f>G65+G70+G73</f>
        <v>95492491632.09</v>
      </c>
      <c r="H63" s="16">
        <f>H65+H70+H73</f>
        <v>18647783</v>
      </c>
      <c r="I63" s="16">
        <f>I65+I70+I73</f>
        <v>277998235734.21</v>
      </c>
      <c r="J63" s="80"/>
      <c r="K63" s="77" t="s">
        <v>52</v>
      </c>
      <c r="L63" s="81"/>
      <c r="M63" s="82"/>
      <c r="N63" s="16">
        <f>N65+N70+N73</f>
        <v>315298083</v>
      </c>
      <c r="O63" s="16">
        <f>O65+O70+O73</f>
        <v>62841578121.600006</v>
      </c>
      <c r="P63" s="14">
        <f>P65+P70+P73</f>
        <v>261900673886.62</v>
      </c>
      <c r="Q63" s="15">
        <f>Q65+Q70+Q73</f>
        <v>25612189291</v>
      </c>
      <c r="R63" s="16">
        <f>R65+R70+R73</f>
        <v>59938237961</v>
      </c>
      <c r="S63" s="80"/>
      <c r="T63" s="83" t="s">
        <v>52</v>
      </c>
      <c r="U63" s="84"/>
      <c r="V63" s="82"/>
      <c r="W63" s="16">
        <f aca="true" t="shared" si="11" ref="W63:AB63">W65+W70+W73</f>
        <v>7279784</v>
      </c>
      <c r="X63" s="16">
        <f t="shared" si="11"/>
        <v>30895698031.25</v>
      </c>
      <c r="Y63" s="14">
        <f t="shared" si="11"/>
        <v>28583568595</v>
      </c>
      <c r="Z63" s="15">
        <f t="shared" si="11"/>
        <v>10019456</v>
      </c>
      <c r="AA63" s="16">
        <f t="shared" si="11"/>
        <v>80807</v>
      </c>
      <c r="AB63" s="16">
        <f t="shared" si="11"/>
        <v>1014407792213.37</v>
      </c>
    </row>
    <row r="64" spans="1:28" ht="7.5" customHeight="1">
      <c r="A64" s="76"/>
      <c r="B64" s="86"/>
      <c r="C64" s="87"/>
      <c r="D64" s="88"/>
      <c r="E64" s="14"/>
      <c r="F64" s="16"/>
      <c r="G64" s="15"/>
      <c r="H64" s="16"/>
      <c r="I64" s="16"/>
      <c r="J64" s="80"/>
      <c r="K64" s="89"/>
      <c r="L64" s="90"/>
      <c r="M64" s="91"/>
      <c r="N64" s="16"/>
      <c r="O64" s="16"/>
      <c r="P64" s="14"/>
      <c r="Q64" s="15"/>
      <c r="R64" s="16"/>
      <c r="S64" s="80"/>
      <c r="T64" s="92"/>
      <c r="U64" s="90"/>
      <c r="V64" s="91"/>
      <c r="W64" s="16"/>
      <c r="X64" s="16"/>
      <c r="Y64" s="14"/>
      <c r="Z64" s="15"/>
      <c r="AA64" s="16"/>
      <c r="AB64" s="16"/>
    </row>
    <row r="65" spans="1:28" ht="19.5" customHeight="1">
      <c r="A65" s="86" t="s">
        <v>53</v>
      </c>
      <c r="C65" s="161"/>
      <c r="D65" s="162"/>
      <c r="E65" s="14">
        <f>SUM(E66:E68)</f>
        <v>397375790</v>
      </c>
      <c r="F65" s="16">
        <f>SUM(F66:F68)</f>
        <v>14213361446.05</v>
      </c>
      <c r="G65" s="15">
        <f>SUM(G66:G68)</f>
        <v>38847451426.71</v>
      </c>
      <c r="H65" s="16">
        <f>SUM(H66:H68)</f>
        <v>16457990</v>
      </c>
      <c r="I65" s="16">
        <f>SUM(I66:I68)</f>
        <v>6549639537</v>
      </c>
      <c r="J65" s="92" t="s">
        <v>53</v>
      </c>
      <c r="K65" s="163"/>
      <c r="L65" s="164"/>
      <c r="M65" s="165"/>
      <c r="N65" s="16">
        <f>SUM(N66:N68)</f>
        <v>28631907</v>
      </c>
      <c r="O65" s="16">
        <f>SUM(O66:O68)</f>
        <v>7252853712.76</v>
      </c>
      <c r="P65" s="14">
        <f>SUM(P66:P68)</f>
        <v>47551269374.619995</v>
      </c>
      <c r="Q65" s="15">
        <f>SUM(Q66:Q68)</f>
        <v>5788294670</v>
      </c>
      <c r="R65" s="16">
        <f>SUM(R66:R68)</f>
        <v>43038054061</v>
      </c>
      <c r="S65" s="92" t="s">
        <v>53</v>
      </c>
      <c r="T65" s="166"/>
      <c r="U65" s="164"/>
      <c r="V65" s="165"/>
      <c r="W65" s="16">
        <f aca="true" t="shared" si="12" ref="W65:AB65">SUM(W66:W68)</f>
        <v>1438405</v>
      </c>
      <c r="X65" s="16">
        <f t="shared" si="12"/>
        <v>6102383350.55</v>
      </c>
      <c r="Y65" s="14">
        <f t="shared" si="12"/>
        <v>273661817</v>
      </c>
      <c r="Z65" s="15">
        <f t="shared" si="12"/>
        <v>5866834</v>
      </c>
      <c r="AA65" s="16">
        <f t="shared" si="12"/>
        <v>39780</v>
      </c>
      <c r="AB65" s="16">
        <f t="shared" si="12"/>
        <v>170066780101.68997</v>
      </c>
    </row>
    <row r="66" spans="1:28" ht="19.5" customHeight="1">
      <c r="A66" s="76"/>
      <c r="B66" s="202" t="s">
        <v>54</v>
      </c>
      <c r="C66" s="203"/>
      <c r="D66" s="162"/>
      <c r="E66" s="14">
        <v>15150864</v>
      </c>
      <c r="F66" s="16">
        <v>456120000</v>
      </c>
      <c r="G66" s="15">
        <v>17659385815</v>
      </c>
      <c r="H66" s="16">
        <v>16449030</v>
      </c>
      <c r="I66" s="16">
        <v>0</v>
      </c>
      <c r="J66" s="80"/>
      <c r="K66" s="202" t="s">
        <v>54</v>
      </c>
      <c r="L66" s="203"/>
      <c r="M66" s="165"/>
      <c r="N66" s="16">
        <v>0</v>
      </c>
      <c r="O66" s="16">
        <v>2958121293</v>
      </c>
      <c r="P66" s="14">
        <v>23969000000</v>
      </c>
      <c r="Q66" s="15">
        <v>0</v>
      </c>
      <c r="R66" s="16">
        <v>42643000000</v>
      </c>
      <c r="S66" s="80"/>
      <c r="T66" s="202" t="s">
        <v>54</v>
      </c>
      <c r="U66" s="203"/>
      <c r="V66" s="165"/>
      <c r="W66" s="16">
        <v>0</v>
      </c>
      <c r="X66" s="16">
        <v>0</v>
      </c>
      <c r="Y66" s="14">
        <v>0</v>
      </c>
      <c r="Z66" s="15">
        <v>0</v>
      </c>
      <c r="AA66" s="16">
        <v>0</v>
      </c>
      <c r="AB66" s="16">
        <f>E66+F66+G66+H66+I66+N66+O66+P66+Q66+R66+W66+X66+Y66+Z66+AA66</f>
        <v>87717227002</v>
      </c>
    </row>
    <row r="67" spans="1:28" ht="19.5" customHeight="1">
      <c r="A67" s="76"/>
      <c r="B67" s="202" t="s">
        <v>55</v>
      </c>
      <c r="C67" s="203"/>
      <c r="D67" s="162"/>
      <c r="E67" s="14">
        <v>379406054</v>
      </c>
      <c r="F67" s="16">
        <v>6218272209.05</v>
      </c>
      <c r="G67" s="15">
        <v>16980135139.189999</v>
      </c>
      <c r="H67" s="16">
        <v>8960</v>
      </c>
      <c r="I67" s="16">
        <v>4298117840</v>
      </c>
      <c r="J67" s="80"/>
      <c r="K67" s="202" t="s">
        <v>55</v>
      </c>
      <c r="L67" s="203"/>
      <c r="M67" s="165"/>
      <c r="N67" s="16">
        <v>28406537</v>
      </c>
      <c r="O67" s="16">
        <v>4121209723.76</v>
      </c>
      <c r="P67" s="14">
        <v>22635375329.62</v>
      </c>
      <c r="Q67" s="15">
        <v>5351726397</v>
      </c>
      <c r="R67" s="16">
        <v>205744694</v>
      </c>
      <c r="S67" s="80"/>
      <c r="T67" s="202" t="s">
        <v>55</v>
      </c>
      <c r="U67" s="203"/>
      <c r="V67" s="165"/>
      <c r="W67" s="16">
        <v>1214765</v>
      </c>
      <c r="X67" s="16">
        <v>6055579194.55</v>
      </c>
      <c r="Y67" s="14">
        <v>273661817</v>
      </c>
      <c r="Z67" s="15">
        <v>5552247</v>
      </c>
      <c r="AA67" s="16">
        <v>39780</v>
      </c>
      <c r="AB67" s="16">
        <f>E67+F67+G67+H67+I67+N67+O67+P67+Q67+R67+W67+X67+Y67+Z67+AA67</f>
        <v>66554450687.17</v>
      </c>
    </row>
    <row r="68" spans="1:28" ht="19.5" customHeight="1">
      <c r="A68" s="76"/>
      <c r="B68" s="202" t="s">
        <v>56</v>
      </c>
      <c r="C68" s="203"/>
      <c r="D68" s="162"/>
      <c r="E68" s="14">
        <v>2818872</v>
      </c>
      <c r="F68" s="16">
        <v>7538969237</v>
      </c>
      <c r="G68" s="15">
        <v>4207930472.52</v>
      </c>
      <c r="H68" s="16">
        <v>0</v>
      </c>
      <c r="I68" s="16">
        <v>2251521697</v>
      </c>
      <c r="J68" s="80"/>
      <c r="K68" s="202" t="s">
        <v>56</v>
      </c>
      <c r="L68" s="203"/>
      <c r="M68" s="165"/>
      <c r="N68" s="16">
        <v>225370</v>
      </c>
      <c r="O68" s="16">
        <v>173522696</v>
      </c>
      <c r="P68" s="14">
        <v>946894045</v>
      </c>
      <c r="Q68" s="15">
        <v>436568273</v>
      </c>
      <c r="R68" s="16">
        <v>189309367</v>
      </c>
      <c r="S68" s="80"/>
      <c r="T68" s="202" t="s">
        <v>56</v>
      </c>
      <c r="U68" s="203"/>
      <c r="V68" s="165"/>
      <c r="W68" s="16">
        <v>223640</v>
      </c>
      <c r="X68" s="16">
        <v>46804156</v>
      </c>
      <c r="Y68" s="14">
        <v>0</v>
      </c>
      <c r="Z68" s="15">
        <v>314587</v>
      </c>
      <c r="AA68" s="16">
        <v>0</v>
      </c>
      <c r="AB68" s="16">
        <f>E68+F68+G68+H68+I68+N68+O68+P68+Q68+R68+W68+X68+Y68+Z68+AA68</f>
        <v>15795102412.52</v>
      </c>
    </row>
    <row r="69" spans="1:28" ht="19.5" customHeight="1">
      <c r="A69" s="76"/>
      <c r="B69" s="86"/>
      <c r="C69" s="161"/>
      <c r="D69" s="162"/>
      <c r="E69" s="14"/>
      <c r="F69" s="16"/>
      <c r="G69" s="15"/>
      <c r="H69" s="16"/>
      <c r="I69" s="16"/>
      <c r="J69" s="80"/>
      <c r="K69" s="202"/>
      <c r="L69" s="203"/>
      <c r="M69" s="165"/>
      <c r="N69" s="16"/>
      <c r="O69" s="16"/>
      <c r="P69" s="14"/>
      <c r="Q69" s="15"/>
      <c r="R69" s="16"/>
      <c r="S69" s="80"/>
      <c r="T69" s="92"/>
      <c r="U69" s="164"/>
      <c r="V69" s="165"/>
      <c r="W69" s="16"/>
      <c r="X69" s="16"/>
      <c r="Y69" s="14"/>
      <c r="Z69" s="15"/>
      <c r="AA69" s="16"/>
      <c r="AB69" s="16"/>
    </row>
    <row r="70" spans="1:28" ht="19.5" customHeight="1">
      <c r="A70" s="86" t="s">
        <v>57</v>
      </c>
      <c r="C70" s="161"/>
      <c r="D70" s="162"/>
      <c r="E70" s="14">
        <f>SUM(E71)</f>
        <v>90905200</v>
      </c>
      <c r="F70" s="16">
        <f>SUM(F71)</f>
        <v>152983496608</v>
      </c>
      <c r="G70" s="15">
        <f>SUM(G71)</f>
        <v>0</v>
      </c>
      <c r="H70" s="16">
        <f>SUM(H71)</f>
        <v>0</v>
      </c>
      <c r="I70" s="16">
        <f>SUM(I71)</f>
        <v>52220000</v>
      </c>
      <c r="J70" s="92" t="s">
        <v>57</v>
      </c>
      <c r="K70" s="163"/>
      <c r="L70" s="164"/>
      <c r="M70" s="165"/>
      <c r="N70" s="16">
        <f>SUM(N71)</f>
        <v>0</v>
      </c>
      <c r="O70" s="16">
        <f>SUM(O71)</f>
        <v>49021332710</v>
      </c>
      <c r="P70" s="14">
        <f>SUM(P71)</f>
        <v>207289555540</v>
      </c>
      <c r="Q70" s="15">
        <f>SUM(Q71)</f>
        <v>0</v>
      </c>
      <c r="R70" s="16">
        <f>SUM(R71)</f>
        <v>15184446000</v>
      </c>
      <c r="S70" s="92" t="s">
        <v>57</v>
      </c>
      <c r="T70" s="166"/>
      <c r="U70" s="164"/>
      <c r="V70" s="165"/>
      <c r="W70" s="16">
        <f aca="true" t="shared" si="13" ref="W70:AB70">SUM(W71)</f>
        <v>0</v>
      </c>
      <c r="X70" s="16">
        <f t="shared" si="13"/>
        <v>0</v>
      </c>
      <c r="Y70" s="14">
        <f t="shared" si="13"/>
        <v>28306737764</v>
      </c>
      <c r="Z70" s="15">
        <f t="shared" si="13"/>
        <v>0</v>
      </c>
      <c r="AA70" s="16">
        <f t="shared" si="13"/>
        <v>0</v>
      </c>
      <c r="AB70" s="16">
        <f t="shared" si="13"/>
        <v>452928693822</v>
      </c>
    </row>
    <row r="71" spans="1:28" ht="19.5" customHeight="1">
      <c r="A71" s="76"/>
      <c r="B71" s="202" t="s">
        <v>58</v>
      </c>
      <c r="C71" s="203"/>
      <c r="D71" s="162"/>
      <c r="E71" s="14">
        <v>90905200</v>
      </c>
      <c r="F71" s="16">
        <v>152983496608</v>
      </c>
      <c r="G71" s="15">
        <v>0</v>
      </c>
      <c r="H71" s="16">
        <v>0</v>
      </c>
      <c r="I71" s="16">
        <v>52220000</v>
      </c>
      <c r="J71" s="80"/>
      <c r="K71" s="202" t="s">
        <v>58</v>
      </c>
      <c r="L71" s="203"/>
      <c r="M71" s="165"/>
      <c r="N71" s="16">
        <v>0</v>
      </c>
      <c r="O71" s="16">
        <v>49021332710</v>
      </c>
      <c r="P71" s="14">
        <v>207289555540</v>
      </c>
      <c r="Q71" s="15">
        <v>0</v>
      </c>
      <c r="R71" s="16">
        <v>15184446000</v>
      </c>
      <c r="S71" s="80"/>
      <c r="T71" s="202" t="s">
        <v>58</v>
      </c>
      <c r="U71" s="203"/>
      <c r="V71" s="165"/>
      <c r="W71" s="16">
        <v>0</v>
      </c>
      <c r="X71" s="16">
        <v>0</v>
      </c>
      <c r="Y71" s="14">
        <v>28306737764</v>
      </c>
      <c r="Z71" s="15">
        <v>0</v>
      </c>
      <c r="AA71" s="16">
        <v>0</v>
      </c>
      <c r="AB71" s="16">
        <f>E71+F71+G71+H71+I71+N71+O71+P71+Q71+R71+W71+X71+Y71+Z71+AA71</f>
        <v>452928693822</v>
      </c>
    </row>
    <row r="72" spans="1:28" ht="19.5" customHeight="1">
      <c r="A72" s="76"/>
      <c r="B72" s="86"/>
      <c r="C72" s="161"/>
      <c r="D72" s="162"/>
      <c r="E72" s="14"/>
      <c r="F72" s="16"/>
      <c r="G72" s="15"/>
      <c r="H72" s="16"/>
      <c r="I72" s="16"/>
      <c r="J72" s="80"/>
      <c r="K72" s="89"/>
      <c r="L72" s="164"/>
      <c r="M72" s="165"/>
      <c r="N72" s="16"/>
      <c r="O72" s="16"/>
      <c r="P72" s="14"/>
      <c r="Q72" s="15"/>
      <c r="R72" s="16"/>
      <c r="S72" s="80"/>
      <c r="T72" s="92"/>
      <c r="U72" s="164"/>
      <c r="V72" s="165"/>
      <c r="W72" s="16"/>
      <c r="X72" s="16"/>
      <c r="Y72" s="14"/>
      <c r="Z72" s="15"/>
      <c r="AA72" s="16"/>
      <c r="AB72" s="16"/>
    </row>
    <row r="73" spans="1:28" ht="19.5" customHeight="1">
      <c r="A73" s="86" t="s">
        <v>59</v>
      </c>
      <c r="C73" s="161"/>
      <c r="D73" s="162"/>
      <c r="E73" s="14">
        <f>SUM(E74)</f>
        <v>21961974.55</v>
      </c>
      <c r="F73" s="16">
        <f>SUM(F74)</f>
        <v>3086692029</v>
      </c>
      <c r="G73" s="15">
        <f>SUM(G74)</f>
        <v>56645040205.38</v>
      </c>
      <c r="H73" s="16">
        <f>SUM(H74)</f>
        <v>2189793</v>
      </c>
      <c r="I73" s="16">
        <f>SUM(I74)</f>
        <v>271396376197.21002</v>
      </c>
      <c r="J73" s="92" t="s">
        <v>59</v>
      </c>
      <c r="K73" s="163"/>
      <c r="L73" s="164"/>
      <c r="M73" s="165"/>
      <c r="N73" s="16">
        <f>SUM(N74)</f>
        <v>286666176</v>
      </c>
      <c r="O73" s="16">
        <f>SUM(O74)</f>
        <v>6567391698.84</v>
      </c>
      <c r="P73" s="14">
        <f>SUM(P74)</f>
        <v>7059848972</v>
      </c>
      <c r="Q73" s="15">
        <f>SUM(Q74)</f>
        <v>19823894621</v>
      </c>
      <c r="R73" s="16">
        <f>SUM(R74)</f>
        <v>1715737900</v>
      </c>
      <c r="S73" s="92" t="s">
        <v>59</v>
      </c>
      <c r="T73" s="166"/>
      <c r="U73" s="164"/>
      <c r="V73" s="165"/>
      <c r="W73" s="16">
        <f aca="true" t="shared" si="14" ref="W73:AB73">SUM(W74)</f>
        <v>5841379</v>
      </c>
      <c r="X73" s="16">
        <f t="shared" si="14"/>
        <v>24793314680.7</v>
      </c>
      <c r="Y73" s="14">
        <f t="shared" si="14"/>
        <v>3169014</v>
      </c>
      <c r="Z73" s="15">
        <f t="shared" si="14"/>
        <v>4152622</v>
      </c>
      <c r="AA73" s="16">
        <f t="shared" si="14"/>
        <v>41027</v>
      </c>
      <c r="AB73" s="16">
        <f t="shared" si="14"/>
        <v>391412318289.68005</v>
      </c>
    </row>
    <row r="74" spans="1:28" ht="19.5" customHeight="1">
      <c r="A74" s="76"/>
      <c r="B74" s="202" t="s">
        <v>60</v>
      </c>
      <c r="C74" s="203"/>
      <c r="D74" s="162"/>
      <c r="E74" s="14">
        <v>21961974.55</v>
      </c>
      <c r="F74" s="16">
        <v>3086692029</v>
      </c>
      <c r="G74" s="15">
        <v>56645040205.38</v>
      </c>
      <c r="H74" s="16">
        <v>2189793</v>
      </c>
      <c r="I74" s="16">
        <v>271396376197.21002</v>
      </c>
      <c r="J74" s="80"/>
      <c r="K74" s="202" t="s">
        <v>60</v>
      </c>
      <c r="L74" s="203"/>
      <c r="M74" s="165"/>
      <c r="N74" s="16">
        <v>286666176</v>
      </c>
      <c r="O74" s="16">
        <v>6567391698.84</v>
      </c>
      <c r="P74" s="14">
        <v>7059848972</v>
      </c>
      <c r="Q74" s="15">
        <v>19823894621</v>
      </c>
      <c r="R74" s="16">
        <v>1715737900</v>
      </c>
      <c r="S74" s="80"/>
      <c r="T74" s="202" t="s">
        <v>60</v>
      </c>
      <c r="U74" s="203"/>
      <c r="V74" s="165"/>
      <c r="W74" s="16">
        <v>5841379</v>
      </c>
      <c r="X74" s="16">
        <v>24793314680.7</v>
      </c>
      <c r="Y74" s="14">
        <v>3169014</v>
      </c>
      <c r="Z74" s="15">
        <v>4152622</v>
      </c>
      <c r="AA74" s="16">
        <v>41027</v>
      </c>
      <c r="AB74" s="16">
        <f>E74+F74+G74+H74+I74+N74+O74+P74+Q74+R74+W74+X74+Y74+Z74+AA74</f>
        <v>391412318289.68005</v>
      </c>
    </row>
    <row r="75" spans="1:28" ht="19.5" customHeight="1">
      <c r="A75" s="76"/>
      <c r="B75" s="86"/>
      <c r="C75" s="161"/>
      <c r="D75" s="162"/>
      <c r="E75" s="14"/>
      <c r="F75" s="16"/>
      <c r="G75" s="15"/>
      <c r="H75" s="16"/>
      <c r="I75" s="16"/>
      <c r="J75" s="80"/>
      <c r="K75" s="89"/>
      <c r="L75" s="164"/>
      <c r="M75" s="165"/>
      <c r="N75" s="16"/>
      <c r="O75" s="16"/>
      <c r="P75" s="14"/>
      <c r="Q75" s="15"/>
      <c r="R75" s="16"/>
      <c r="S75" s="80"/>
      <c r="T75" s="92"/>
      <c r="U75" s="164"/>
      <c r="V75" s="165"/>
      <c r="W75" s="16"/>
      <c r="X75" s="16"/>
      <c r="Y75" s="14"/>
      <c r="Z75" s="15"/>
      <c r="AA75" s="16"/>
      <c r="AB75" s="16"/>
    </row>
    <row r="76" spans="1:28" ht="19.5" customHeight="1">
      <c r="A76" s="76"/>
      <c r="B76" s="77" t="s">
        <v>61</v>
      </c>
      <c r="C76" s="20"/>
      <c r="D76" s="167"/>
      <c r="E76" s="14">
        <f>SUM(E78,E81,E85,E89)</f>
        <v>107033089947.01999</v>
      </c>
      <c r="F76" s="16">
        <f>SUM(F78,F81,F85,F89)</f>
        <v>55562168929.37</v>
      </c>
      <c r="G76" s="15">
        <f>SUM(G78,G81,G85,G89)</f>
        <v>104412957703.6</v>
      </c>
      <c r="H76" s="16">
        <f>SUM(H78,H81,H85,H89)</f>
        <v>31651074473.870003</v>
      </c>
      <c r="I76" s="16">
        <f>SUM(I78,I81,I85,I89)</f>
        <v>224523542922.25</v>
      </c>
      <c r="J76" s="80"/>
      <c r="K76" s="77" t="s">
        <v>61</v>
      </c>
      <c r="L76" s="90"/>
      <c r="M76" s="168"/>
      <c r="N76" s="16">
        <f>SUM(N78,N81,N85,N89)</f>
        <v>3744483382.0499997</v>
      </c>
      <c r="O76" s="16">
        <f>SUM(O78,O81,O85,O89)</f>
        <v>128640066725.19</v>
      </c>
      <c r="P76" s="14">
        <f>SUM(P78,P81,P85,P89)</f>
        <v>616205700904.03</v>
      </c>
      <c r="Q76" s="15">
        <f>SUM(Q78,Q81,Q85,Q89)</f>
        <v>57842064044</v>
      </c>
      <c r="R76" s="16">
        <f>SUM(R78,R81,R85,R89)</f>
        <v>46635389134.5</v>
      </c>
      <c r="S76" s="80"/>
      <c r="T76" s="83" t="s">
        <v>61</v>
      </c>
      <c r="U76" s="169"/>
      <c r="V76" s="168"/>
      <c r="W76" s="16">
        <f aca="true" t="shared" si="15" ref="W76:AB76">SUM(W78,W81,W85,W89)</f>
        <v>3647572110.5</v>
      </c>
      <c r="X76" s="16">
        <f t="shared" si="15"/>
        <v>24248538640.24</v>
      </c>
      <c r="Y76" s="14">
        <f t="shared" si="15"/>
        <v>27973196521.4</v>
      </c>
      <c r="Z76" s="15">
        <f t="shared" si="15"/>
        <v>739941702.85</v>
      </c>
      <c r="AA76" s="16">
        <f t="shared" si="15"/>
        <v>6743871439.5</v>
      </c>
      <c r="AB76" s="16">
        <f t="shared" si="15"/>
        <v>1439603658580.37</v>
      </c>
    </row>
    <row r="77" spans="1:28" ht="19.5" customHeight="1">
      <c r="A77" s="76"/>
      <c r="B77" s="77"/>
      <c r="C77" s="87"/>
      <c r="D77" s="167"/>
      <c r="E77" s="14"/>
      <c r="F77" s="16"/>
      <c r="G77" s="15"/>
      <c r="H77" s="16"/>
      <c r="I77" s="16"/>
      <c r="J77" s="80"/>
      <c r="K77" s="170"/>
      <c r="L77" s="90"/>
      <c r="M77" s="168"/>
      <c r="N77" s="16"/>
      <c r="O77" s="16"/>
      <c r="P77" s="14"/>
      <c r="Q77" s="15"/>
      <c r="R77" s="16"/>
      <c r="S77" s="80"/>
      <c r="T77" s="83"/>
      <c r="U77" s="90"/>
      <c r="V77" s="168"/>
      <c r="W77" s="16"/>
      <c r="X77" s="16"/>
      <c r="Y77" s="14"/>
      <c r="Z77" s="15"/>
      <c r="AA77" s="16"/>
      <c r="AB77" s="16"/>
    </row>
    <row r="78" spans="1:28" ht="19.5" customHeight="1">
      <c r="A78" s="86" t="s">
        <v>62</v>
      </c>
      <c r="C78" s="87"/>
      <c r="D78" s="167"/>
      <c r="E78" s="14">
        <f>SUM(E79)</f>
        <v>99692998264.29</v>
      </c>
      <c r="F78" s="16">
        <f>SUM(F79)</f>
        <v>60354463220.09</v>
      </c>
      <c r="G78" s="15">
        <f>SUM(G79)</f>
        <v>100605516540.44</v>
      </c>
      <c r="H78" s="16">
        <f>SUM(H79)</f>
        <v>28828946648.02</v>
      </c>
      <c r="I78" s="16">
        <f>SUM(I79)</f>
        <v>152538153370.23</v>
      </c>
      <c r="J78" s="92" t="s">
        <v>62</v>
      </c>
      <c r="K78" s="163"/>
      <c r="L78" s="90"/>
      <c r="M78" s="168"/>
      <c r="N78" s="16">
        <f>SUM(N79)</f>
        <v>3638718395.98</v>
      </c>
      <c r="O78" s="16">
        <f>SUM(O79)</f>
        <v>40298750856.03</v>
      </c>
      <c r="P78" s="14">
        <f>SUM(P79)</f>
        <v>485937132579.49</v>
      </c>
      <c r="Q78" s="15">
        <f>SUM(Q79)</f>
        <v>40257288969.37</v>
      </c>
      <c r="R78" s="16">
        <f>SUM(R79)</f>
        <v>30814589306.7</v>
      </c>
      <c r="S78" s="92" t="s">
        <v>62</v>
      </c>
      <c r="T78" s="166"/>
      <c r="U78" s="90"/>
      <c r="V78" s="168"/>
      <c r="W78" s="16">
        <f aca="true" t="shared" si="16" ref="W78:AB78">SUM(W79)</f>
        <v>1605928144.34</v>
      </c>
      <c r="X78" s="16">
        <f t="shared" si="16"/>
        <v>9698452095.79</v>
      </c>
      <c r="Y78" s="14">
        <f t="shared" si="16"/>
        <v>28218119876.9</v>
      </c>
      <c r="Z78" s="15">
        <f t="shared" si="16"/>
        <v>379694757</v>
      </c>
      <c r="AA78" s="16">
        <f t="shared" si="16"/>
        <v>4970928745.5</v>
      </c>
      <c r="AB78" s="16">
        <f t="shared" si="16"/>
        <v>1087839681770.17</v>
      </c>
    </row>
    <row r="79" spans="1:28" ht="19.5" customHeight="1">
      <c r="A79" s="76"/>
      <c r="B79" s="202" t="s">
        <v>63</v>
      </c>
      <c r="C79" s="203"/>
      <c r="D79" s="167"/>
      <c r="E79" s="14">
        <v>99692998264.29</v>
      </c>
      <c r="F79" s="16">
        <v>60354463220.09</v>
      </c>
      <c r="G79" s="15">
        <v>100605516540.44</v>
      </c>
      <c r="H79" s="16">
        <v>28828946648.02</v>
      </c>
      <c r="I79" s="16">
        <v>152538153370.23</v>
      </c>
      <c r="J79" s="80"/>
      <c r="K79" s="202" t="s">
        <v>63</v>
      </c>
      <c r="L79" s="203"/>
      <c r="M79" s="168"/>
      <c r="N79" s="16">
        <v>3638718395.98</v>
      </c>
      <c r="O79" s="16">
        <v>40298750856.03</v>
      </c>
      <c r="P79" s="14">
        <v>485937132579.49</v>
      </c>
      <c r="Q79" s="15">
        <v>40257288969.37</v>
      </c>
      <c r="R79" s="16">
        <v>30814589306.7</v>
      </c>
      <c r="S79" s="80"/>
      <c r="T79" s="202" t="s">
        <v>63</v>
      </c>
      <c r="U79" s="203"/>
      <c r="V79" s="168"/>
      <c r="W79" s="16">
        <v>1605928144.34</v>
      </c>
      <c r="X79" s="16">
        <v>9698452095.79</v>
      </c>
      <c r="Y79" s="14">
        <v>28218119876.9</v>
      </c>
      <c r="Z79" s="15">
        <v>379694757</v>
      </c>
      <c r="AA79" s="16">
        <v>4970928745.5</v>
      </c>
      <c r="AB79" s="16">
        <f>E79+F79+G79+H79+I79+N79+O79+P79+Q79+R79+W79+X79+Y79+Z79+AA79</f>
        <v>1087839681770.17</v>
      </c>
    </row>
    <row r="80" spans="1:28" ht="19.5" customHeight="1">
      <c r="A80" s="76"/>
      <c r="B80" s="171"/>
      <c r="C80" s="87"/>
      <c r="D80" s="167"/>
      <c r="E80" s="14"/>
      <c r="F80" s="16"/>
      <c r="G80" s="15"/>
      <c r="H80" s="16"/>
      <c r="I80" s="16"/>
      <c r="J80" s="80"/>
      <c r="K80" s="172"/>
      <c r="L80" s="90"/>
      <c r="M80" s="168"/>
      <c r="N80" s="16"/>
      <c r="O80" s="16"/>
      <c r="P80" s="14"/>
      <c r="Q80" s="15"/>
      <c r="R80" s="16"/>
      <c r="S80" s="80"/>
      <c r="T80" s="173"/>
      <c r="U80" s="90"/>
      <c r="V80" s="168"/>
      <c r="W80" s="16"/>
      <c r="X80" s="16"/>
      <c r="Y80" s="14"/>
      <c r="Z80" s="15"/>
      <c r="AA80" s="16"/>
      <c r="AB80" s="16"/>
    </row>
    <row r="81" spans="1:28" ht="19.5" customHeight="1">
      <c r="A81" s="86" t="s">
        <v>64</v>
      </c>
      <c r="C81" s="161"/>
      <c r="D81" s="162"/>
      <c r="E81" s="14">
        <f>SUM(E82:E83)</f>
        <v>5312028413.31</v>
      </c>
      <c r="F81" s="16">
        <f>SUM(F82:F83)</f>
        <v>3509302959.05</v>
      </c>
      <c r="G81" s="15">
        <f>SUM(G82:G83)</f>
        <v>13007170819.08</v>
      </c>
      <c r="H81" s="16">
        <f>SUM(H82:H83)</f>
        <v>1193952939.02</v>
      </c>
      <c r="I81" s="16">
        <f>SUM(I82:I83)</f>
        <v>63155417378.149994</v>
      </c>
      <c r="J81" s="92" t="s">
        <v>64</v>
      </c>
      <c r="K81" s="163"/>
      <c r="L81" s="164"/>
      <c r="M81" s="165"/>
      <c r="N81" s="16">
        <f>SUM(N82:N83)</f>
        <v>29372095.47</v>
      </c>
      <c r="O81" s="16">
        <f>SUM(O82:O83)</f>
        <v>86330771644.16</v>
      </c>
      <c r="P81" s="14">
        <f>SUM(P82:P83)</f>
        <v>120865086342.12001</v>
      </c>
      <c r="Q81" s="15">
        <f>SUM(Q82:Q83)</f>
        <v>15526268084.630001</v>
      </c>
      <c r="R81" s="16">
        <f>SUM(R82:R83)</f>
        <v>14470136827</v>
      </c>
      <c r="S81" s="92" t="s">
        <v>64</v>
      </c>
      <c r="T81" s="166"/>
      <c r="U81" s="164"/>
      <c r="V81" s="165"/>
      <c r="W81" s="16">
        <f aca="true" t="shared" si="17" ref="W81:AB81">SUM(W82:W83)</f>
        <v>1507302619.15</v>
      </c>
      <c r="X81" s="16">
        <f t="shared" si="17"/>
        <v>8610473066.02</v>
      </c>
      <c r="Y81" s="14">
        <f t="shared" si="17"/>
        <v>0</v>
      </c>
      <c r="Z81" s="15">
        <f t="shared" si="17"/>
        <v>357860708.74</v>
      </c>
      <c r="AA81" s="16">
        <f t="shared" si="17"/>
        <v>0</v>
      </c>
      <c r="AB81" s="16">
        <f t="shared" si="17"/>
        <v>333875143895.9</v>
      </c>
    </row>
    <row r="82" spans="1:28" ht="19.5" customHeight="1">
      <c r="A82" s="76"/>
      <c r="B82" s="202" t="s">
        <v>65</v>
      </c>
      <c r="C82" s="203"/>
      <c r="D82" s="162"/>
      <c r="E82" s="14">
        <v>5312028413.31</v>
      </c>
      <c r="F82" s="16">
        <v>291458217</v>
      </c>
      <c r="G82" s="15">
        <v>5803533296.9</v>
      </c>
      <c r="H82" s="16">
        <v>0</v>
      </c>
      <c r="I82" s="16">
        <v>47192908808.83999</v>
      </c>
      <c r="J82" s="80"/>
      <c r="K82" s="202" t="s">
        <v>65</v>
      </c>
      <c r="L82" s="203"/>
      <c r="M82" s="165"/>
      <c r="N82" s="16">
        <v>29372095.47</v>
      </c>
      <c r="O82" s="16">
        <v>63394554803.590004</v>
      </c>
      <c r="P82" s="14">
        <v>113341066898.82</v>
      </c>
      <c r="Q82" s="15">
        <v>14230684905.630001</v>
      </c>
      <c r="R82" s="16">
        <v>12280321827</v>
      </c>
      <c r="S82" s="80"/>
      <c r="T82" s="202" t="s">
        <v>65</v>
      </c>
      <c r="U82" s="203"/>
      <c r="V82" s="165"/>
      <c r="W82" s="16">
        <v>349192817.73</v>
      </c>
      <c r="X82" s="16">
        <v>6232249206.35</v>
      </c>
      <c r="Y82" s="14">
        <v>0</v>
      </c>
      <c r="Z82" s="15">
        <v>335220220.23</v>
      </c>
      <c r="AA82" s="16">
        <v>0</v>
      </c>
      <c r="AB82" s="16">
        <f>E82+F82+G82+H82+I82+N82+O82+P82+Q82+R82+W82+X82+Y82+Z82+AA82</f>
        <v>268792591510.87003</v>
      </c>
    </row>
    <row r="83" spans="1:28" ht="19.5" customHeight="1">
      <c r="A83" s="76"/>
      <c r="B83" s="202" t="s">
        <v>66</v>
      </c>
      <c r="C83" s="203"/>
      <c r="D83" s="162"/>
      <c r="E83" s="14">
        <v>0</v>
      </c>
      <c r="F83" s="16">
        <v>3217844742.05</v>
      </c>
      <c r="G83" s="15">
        <v>7203637522.18</v>
      </c>
      <c r="H83" s="16">
        <v>1193952939.02</v>
      </c>
      <c r="I83" s="16">
        <v>15962508569.310001</v>
      </c>
      <c r="J83" s="80"/>
      <c r="K83" s="202" t="s">
        <v>66</v>
      </c>
      <c r="L83" s="203"/>
      <c r="M83" s="165"/>
      <c r="N83" s="16">
        <v>0</v>
      </c>
      <c r="O83" s="16">
        <v>22936216840.57</v>
      </c>
      <c r="P83" s="14">
        <v>7524019443.3</v>
      </c>
      <c r="Q83" s="15">
        <v>1295583179</v>
      </c>
      <c r="R83" s="16">
        <v>2189815000</v>
      </c>
      <c r="S83" s="80"/>
      <c r="T83" s="202" t="s">
        <v>66</v>
      </c>
      <c r="U83" s="203"/>
      <c r="V83" s="165"/>
      <c r="W83" s="16">
        <v>1158109801.42</v>
      </c>
      <c r="X83" s="16">
        <v>2378223859.67</v>
      </c>
      <c r="Y83" s="14">
        <v>0</v>
      </c>
      <c r="Z83" s="15">
        <v>22640488.51</v>
      </c>
      <c r="AA83" s="16">
        <v>0</v>
      </c>
      <c r="AB83" s="16">
        <f>E83+F83+G83+H83+I83+N83+O83+P83+Q83+R83+W83+X83+Y83+Z83+AA83</f>
        <v>65082552385.03001</v>
      </c>
    </row>
    <row r="84" spans="1:28" ht="19.5" customHeight="1">
      <c r="A84" s="76"/>
      <c r="B84" s="171"/>
      <c r="C84" s="87"/>
      <c r="D84" s="162"/>
      <c r="E84" s="14"/>
      <c r="F84" s="16"/>
      <c r="G84" s="15"/>
      <c r="H84" s="16"/>
      <c r="I84" s="16"/>
      <c r="J84" s="80"/>
      <c r="K84" s="172"/>
      <c r="L84" s="90"/>
      <c r="M84" s="165"/>
      <c r="N84" s="16"/>
      <c r="O84" s="16"/>
      <c r="P84" s="14"/>
      <c r="Q84" s="15"/>
      <c r="R84" s="16"/>
      <c r="S84" s="80"/>
      <c r="T84" s="173"/>
      <c r="U84" s="90"/>
      <c r="V84" s="165"/>
      <c r="W84" s="16"/>
      <c r="X84" s="16"/>
      <c r="Y84" s="14"/>
      <c r="Z84" s="15"/>
      <c r="AA84" s="16"/>
      <c r="AB84" s="16"/>
    </row>
    <row r="85" spans="1:28" ht="19.5" customHeight="1">
      <c r="A85" s="86" t="s">
        <v>67</v>
      </c>
      <c r="C85" s="161"/>
      <c r="D85" s="162"/>
      <c r="E85" s="14">
        <f>E86-E87</f>
        <v>2028063269.42</v>
      </c>
      <c r="F85" s="15">
        <f>F86-F87</f>
        <v>-8301597249.7699995</v>
      </c>
      <c r="G85" s="14">
        <f>G86-G87</f>
        <v>-9199729655.92</v>
      </c>
      <c r="H85" s="14">
        <f>H86-H87</f>
        <v>1628174886.83</v>
      </c>
      <c r="I85" s="15">
        <f>I86-I87</f>
        <v>8829972173.869999</v>
      </c>
      <c r="J85" s="92" t="s">
        <v>67</v>
      </c>
      <c r="K85" s="163"/>
      <c r="L85" s="164"/>
      <c r="M85" s="165"/>
      <c r="N85" s="16">
        <f>N86-N87</f>
        <v>76392890.6</v>
      </c>
      <c r="O85" s="16">
        <f>O86-O87</f>
        <v>2010544225</v>
      </c>
      <c r="P85" s="14">
        <f>P86-P87</f>
        <v>9403481982.42</v>
      </c>
      <c r="Q85" s="15">
        <f>Q86-Q87</f>
        <v>2058506990</v>
      </c>
      <c r="R85" s="16">
        <f>R86-R87</f>
        <v>1350663000.8</v>
      </c>
      <c r="S85" s="92" t="s">
        <v>67</v>
      </c>
      <c r="T85" s="166"/>
      <c r="U85" s="164"/>
      <c r="V85" s="165"/>
      <c r="W85" s="16">
        <f aca="true" t="shared" si="18" ref="W85:AB85">W86-W87</f>
        <v>534341347.01</v>
      </c>
      <c r="X85" s="16">
        <f t="shared" si="18"/>
        <v>5939613478.43</v>
      </c>
      <c r="Y85" s="14">
        <f t="shared" si="18"/>
        <v>-244923355.5</v>
      </c>
      <c r="Z85" s="15">
        <f t="shared" si="18"/>
        <v>2386237.11</v>
      </c>
      <c r="AA85" s="16">
        <f t="shared" si="18"/>
        <v>1772942694</v>
      </c>
      <c r="AB85" s="16">
        <f t="shared" si="18"/>
        <v>17888832914.299995</v>
      </c>
    </row>
    <row r="86" spans="1:28" ht="19.5" customHeight="1">
      <c r="A86" s="86"/>
      <c r="B86" s="202" t="s">
        <v>68</v>
      </c>
      <c r="C86" s="203"/>
      <c r="D86" s="162"/>
      <c r="E86" s="14">
        <v>2028063269.42</v>
      </c>
      <c r="F86" s="16">
        <v>0</v>
      </c>
      <c r="G86" s="15">
        <v>0</v>
      </c>
      <c r="H86" s="17">
        <v>1628174886.83</v>
      </c>
      <c r="I86" s="16">
        <v>8829972173.869999</v>
      </c>
      <c r="J86" s="92"/>
      <c r="K86" s="202" t="s">
        <v>68</v>
      </c>
      <c r="L86" s="203"/>
      <c r="M86" s="165"/>
      <c r="N86" s="16">
        <v>76392890.6</v>
      </c>
      <c r="O86" s="16">
        <v>2010544225</v>
      </c>
      <c r="P86" s="14">
        <v>9403481982.42</v>
      </c>
      <c r="Q86" s="15">
        <v>2058506990</v>
      </c>
      <c r="R86" s="16">
        <v>1350663000.8</v>
      </c>
      <c r="S86" s="92"/>
      <c r="T86" s="202" t="s">
        <v>68</v>
      </c>
      <c r="U86" s="203"/>
      <c r="V86" s="165"/>
      <c r="W86" s="16">
        <v>534341347.01</v>
      </c>
      <c r="X86" s="16">
        <v>5939613478.43</v>
      </c>
      <c r="Y86" s="14">
        <v>0</v>
      </c>
      <c r="Z86" s="15">
        <v>2386237.11</v>
      </c>
      <c r="AA86" s="16">
        <v>1772942694</v>
      </c>
      <c r="AB86" s="16">
        <v>17888832914.299995</v>
      </c>
    </row>
    <row r="87" spans="1:28" ht="19.5" customHeight="1">
      <c r="A87" s="86"/>
      <c r="B87" s="202" t="s">
        <v>69</v>
      </c>
      <c r="C87" s="203"/>
      <c r="D87" s="162"/>
      <c r="E87" s="14">
        <v>0</v>
      </c>
      <c r="F87" s="16">
        <v>8301597249.7699995</v>
      </c>
      <c r="G87" s="15">
        <v>9199729655.92</v>
      </c>
      <c r="H87" s="17">
        <v>0</v>
      </c>
      <c r="I87" s="16">
        <v>0</v>
      </c>
      <c r="J87" s="92"/>
      <c r="K87" s="202" t="s">
        <v>69</v>
      </c>
      <c r="L87" s="203"/>
      <c r="M87" s="165"/>
      <c r="N87" s="16">
        <v>0</v>
      </c>
      <c r="O87" s="16">
        <v>0</v>
      </c>
      <c r="P87" s="14">
        <v>0</v>
      </c>
      <c r="Q87" s="15">
        <v>0</v>
      </c>
      <c r="R87" s="16">
        <v>0</v>
      </c>
      <c r="S87" s="92"/>
      <c r="T87" s="202" t="s">
        <v>69</v>
      </c>
      <c r="U87" s="203"/>
      <c r="V87" s="165"/>
      <c r="W87" s="16">
        <v>0</v>
      </c>
      <c r="X87" s="16">
        <v>0</v>
      </c>
      <c r="Y87" s="14">
        <v>244923355.5</v>
      </c>
      <c r="Z87" s="15">
        <v>0</v>
      </c>
      <c r="AA87" s="16">
        <v>0</v>
      </c>
      <c r="AB87" s="16">
        <v>0</v>
      </c>
    </row>
    <row r="88" spans="1:28" ht="19.5" customHeight="1">
      <c r="A88" s="86"/>
      <c r="B88" s="86"/>
      <c r="C88" s="161"/>
      <c r="D88" s="162"/>
      <c r="E88" s="14"/>
      <c r="F88" s="16"/>
      <c r="G88" s="15"/>
      <c r="H88" s="16"/>
      <c r="I88" s="16"/>
      <c r="J88" s="92"/>
      <c r="K88" s="89"/>
      <c r="L88" s="164"/>
      <c r="M88" s="165"/>
      <c r="N88" s="16"/>
      <c r="O88" s="16"/>
      <c r="P88" s="14"/>
      <c r="Q88" s="15"/>
      <c r="R88" s="16"/>
      <c r="S88" s="92"/>
      <c r="T88" s="92"/>
      <c r="U88" s="164"/>
      <c r="V88" s="165"/>
      <c r="W88" s="16"/>
      <c r="X88" s="16"/>
      <c r="Y88" s="14"/>
      <c r="Z88" s="15"/>
      <c r="AA88" s="16"/>
      <c r="AB88" s="16"/>
    </row>
    <row r="89" spans="1:28" ht="19.5" customHeight="1">
      <c r="A89" s="86" t="s">
        <v>96</v>
      </c>
      <c r="B89" s="19"/>
      <c r="C89" s="161"/>
      <c r="D89" s="162"/>
      <c r="E89" s="14">
        <f>SUM(E91:E92)</f>
        <v>0</v>
      </c>
      <c r="F89" s="16">
        <f>SUM(F91:F92)</f>
        <v>0</v>
      </c>
      <c r="G89" s="15">
        <f>SUM(G91:G92)</f>
        <v>0</v>
      </c>
      <c r="H89" s="16">
        <f>SUM(H91:H92)</f>
        <v>0</v>
      </c>
      <c r="I89" s="16">
        <f>SUM(I91:I92)</f>
        <v>0</v>
      </c>
      <c r="J89" s="92" t="s">
        <v>96</v>
      </c>
      <c r="K89" s="174"/>
      <c r="L89" s="164"/>
      <c r="M89" s="165"/>
      <c r="N89" s="16">
        <f>SUM(N91:N92)</f>
        <v>0</v>
      </c>
      <c r="O89" s="16">
        <f>SUM(O91:O92)</f>
        <v>0</v>
      </c>
      <c r="P89" s="14">
        <f>SUM(P91:P92)</f>
        <v>0</v>
      </c>
      <c r="Q89" s="15">
        <f>SUM(Q91:Q92)</f>
        <v>0</v>
      </c>
      <c r="R89" s="16">
        <f>SUM(R91:R92)</f>
        <v>0</v>
      </c>
      <c r="S89" s="92" t="s">
        <v>96</v>
      </c>
      <c r="T89" s="175"/>
      <c r="U89" s="164"/>
      <c r="V89" s="165"/>
      <c r="W89" s="16">
        <f aca="true" t="shared" si="19" ref="W89:AB89">SUM(W91:W92)</f>
        <v>0</v>
      </c>
      <c r="X89" s="16">
        <f t="shared" si="19"/>
        <v>0</v>
      </c>
      <c r="Y89" s="14">
        <f t="shared" si="19"/>
        <v>0</v>
      </c>
      <c r="Z89" s="15">
        <f t="shared" si="19"/>
        <v>0</v>
      </c>
      <c r="AA89" s="16">
        <f t="shared" si="19"/>
        <v>0</v>
      </c>
      <c r="AB89" s="16">
        <f t="shared" si="19"/>
        <v>0</v>
      </c>
    </row>
    <row r="90" spans="1:28" ht="19.5" customHeight="1">
      <c r="A90" s="86"/>
      <c r="B90" s="19"/>
      <c r="C90" s="161"/>
      <c r="D90" s="162"/>
      <c r="E90" s="14"/>
      <c r="F90" s="16"/>
      <c r="G90" s="15"/>
      <c r="H90" s="16"/>
      <c r="I90" s="16"/>
      <c r="J90" s="92"/>
      <c r="K90" s="174"/>
      <c r="L90" s="164"/>
      <c r="M90" s="165"/>
      <c r="N90" s="16"/>
      <c r="O90" s="16"/>
      <c r="P90" s="14"/>
      <c r="Q90" s="15"/>
      <c r="R90" s="16"/>
      <c r="S90" s="92"/>
      <c r="T90" s="175"/>
      <c r="U90" s="164"/>
      <c r="V90" s="165"/>
      <c r="W90" s="16"/>
      <c r="X90" s="16"/>
      <c r="Y90" s="14"/>
      <c r="Z90" s="15"/>
      <c r="AA90" s="16"/>
      <c r="AB90" s="16"/>
    </row>
    <row r="91" spans="1:28" ht="19.5" customHeight="1">
      <c r="A91" s="86"/>
      <c r="B91" s="210" t="s">
        <v>97</v>
      </c>
      <c r="C91" s="203"/>
      <c r="D91" s="162"/>
      <c r="E91" s="14">
        <v>0</v>
      </c>
      <c r="F91" s="16">
        <v>0</v>
      </c>
      <c r="G91" s="15">
        <v>0</v>
      </c>
      <c r="H91" s="16">
        <v>0</v>
      </c>
      <c r="I91" s="16">
        <v>0</v>
      </c>
      <c r="J91" s="92"/>
      <c r="K91" s="202" t="s">
        <v>97</v>
      </c>
      <c r="L91" s="203"/>
      <c r="M91" s="165"/>
      <c r="N91" s="16">
        <v>0</v>
      </c>
      <c r="O91" s="16">
        <v>0</v>
      </c>
      <c r="P91" s="14">
        <v>0</v>
      </c>
      <c r="Q91" s="15">
        <v>0</v>
      </c>
      <c r="R91" s="16">
        <v>0</v>
      </c>
      <c r="S91" s="92"/>
      <c r="T91" s="202" t="s">
        <v>97</v>
      </c>
      <c r="U91" s="203"/>
      <c r="V91" s="165"/>
      <c r="W91" s="16">
        <v>0</v>
      </c>
      <c r="X91" s="16">
        <v>0</v>
      </c>
      <c r="Y91" s="14">
        <v>0</v>
      </c>
      <c r="Z91" s="15">
        <v>0</v>
      </c>
      <c r="AA91" s="16">
        <v>0</v>
      </c>
      <c r="AB91" s="16">
        <f>E91+F91+G91+H91+I91+N91+O91+P91+Q91+R91+W91+X91+Y91+Z91+AA91</f>
        <v>0</v>
      </c>
    </row>
    <row r="92" spans="1:28" ht="21.75" customHeight="1">
      <c r="A92" s="86"/>
      <c r="B92" s="210" t="s">
        <v>98</v>
      </c>
      <c r="C92" s="203"/>
      <c r="D92" s="176"/>
      <c r="E92" s="14">
        <v>0</v>
      </c>
      <c r="F92" s="16">
        <v>0</v>
      </c>
      <c r="G92" s="15">
        <v>0</v>
      </c>
      <c r="H92" s="16">
        <v>0</v>
      </c>
      <c r="I92" s="16">
        <v>0</v>
      </c>
      <c r="J92" s="92"/>
      <c r="K92" s="202" t="s">
        <v>98</v>
      </c>
      <c r="L92" s="203"/>
      <c r="M92" s="177"/>
      <c r="N92" s="16">
        <v>0</v>
      </c>
      <c r="O92" s="16">
        <v>0</v>
      </c>
      <c r="P92" s="14">
        <v>0</v>
      </c>
      <c r="Q92" s="15">
        <v>0</v>
      </c>
      <c r="R92" s="16">
        <v>0</v>
      </c>
      <c r="S92" s="92"/>
      <c r="T92" s="202" t="s">
        <v>98</v>
      </c>
      <c r="U92" s="203"/>
      <c r="V92" s="177"/>
      <c r="W92" s="16">
        <v>0</v>
      </c>
      <c r="X92" s="16">
        <v>0</v>
      </c>
      <c r="Y92" s="14">
        <v>0</v>
      </c>
      <c r="Z92" s="15">
        <v>0</v>
      </c>
      <c r="AA92" s="16">
        <v>0</v>
      </c>
      <c r="AB92" s="16">
        <f>E92+F92+G92+H92+I92+N92+O92+P92+Q92+R92+W92+X92+Y92+Z92+AA92</f>
        <v>0</v>
      </c>
    </row>
    <row r="93" spans="1:28" ht="21.75" customHeight="1">
      <c r="A93" s="86"/>
      <c r="B93" s="98"/>
      <c r="C93" s="99"/>
      <c r="D93" s="176"/>
      <c r="E93" s="14"/>
      <c r="F93" s="16"/>
      <c r="G93" s="15"/>
      <c r="H93" s="16"/>
      <c r="I93" s="16"/>
      <c r="J93" s="92"/>
      <c r="K93" s="178"/>
      <c r="L93" s="179"/>
      <c r="M93" s="177"/>
      <c r="N93" s="180"/>
      <c r="O93" s="181"/>
      <c r="P93" s="14"/>
      <c r="Q93" s="15"/>
      <c r="R93" s="16"/>
      <c r="S93" s="92"/>
      <c r="T93" s="178"/>
      <c r="U93" s="180"/>
      <c r="V93" s="177"/>
      <c r="W93" s="16"/>
      <c r="X93" s="182"/>
      <c r="Y93" s="183"/>
      <c r="Z93" s="177"/>
      <c r="AA93" s="16"/>
      <c r="AB93" s="16"/>
    </row>
    <row r="94" spans="1:28" ht="21.75" customHeight="1">
      <c r="A94" s="86"/>
      <c r="B94" s="98"/>
      <c r="C94" s="99"/>
      <c r="D94" s="176"/>
      <c r="E94" s="14"/>
      <c r="F94" s="16"/>
      <c r="G94" s="15"/>
      <c r="H94" s="16"/>
      <c r="I94" s="16"/>
      <c r="J94" s="92"/>
      <c r="K94" s="178"/>
      <c r="L94" s="179"/>
      <c r="M94" s="177"/>
      <c r="N94" s="180"/>
      <c r="O94" s="181"/>
      <c r="P94" s="14"/>
      <c r="Q94" s="15"/>
      <c r="R94" s="16"/>
      <c r="S94" s="92"/>
      <c r="T94" s="178"/>
      <c r="U94" s="180"/>
      <c r="V94" s="177"/>
      <c r="W94" s="16"/>
      <c r="X94" s="182"/>
      <c r="Y94" s="183"/>
      <c r="Z94" s="177"/>
      <c r="AA94" s="16"/>
      <c r="AB94" s="16"/>
    </row>
    <row r="95" spans="1:28" s="116" customFormat="1" ht="25.5" customHeight="1" thickBot="1">
      <c r="A95" s="196" t="s">
        <v>93</v>
      </c>
      <c r="B95" s="197"/>
      <c r="C95" s="197"/>
      <c r="D95" s="198"/>
      <c r="E95" s="112">
        <f>E63+E76</f>
        <v>107543332911.56999</v>
      </c>
      <c r="F95" s="113">
        <f>F63+F76</f>
        <v>225845719012.41998</v>
      </c>
      <c r="G95" s="114">
        <f>G63+G76</f>
        <v>199905449335.69</v>
      </c>
      <c r="H95" s="113">
        <f>H63+H76</f>
        <v>31669722256.870003</v>
      </c>
      <c r="I95" s="113">
        <f>I63+I76</f>
        <v>502521778656.46</v>
      </c>
      <c r="J95" s="196" t="s">
        <v>93</v>
      </c>
      <c r="K95" s="197"/>
      <c r="L95" s="197"/>
      <c r="M95" s="198"/>
      <c r="N95" s="113">
        <f>N63+N76</f>
        <v>4059781465.0499997</v>
      </c>
      <c r="O95" s="113">
        <f>O63+O76</f>
        <v>191481644846.79</v>
      </c>
      <c r="P95" s="112">
        <f>P63+P76</f>
        <v>878106374790.65</v>
      </c>
      <c r="Q95" s="114">
        <f>Q63+Q76</f>
        <v>83454253335</v>
      </c>
      <c r="R95" s="113">
        <f>R63+R76</f>
        <v>106573627095.5</v>
      </c>
      <c r="S95" s="199" t="s">
        <v>93</v>
      </c>
      <c r="T95" s="200"/>
      <c r="U95" s="200"/>
      <c r="V95" s="201"/>
      <c r="W95" s="113">
        <f aca="true" t="shared" si="20" ref="W95:AB95">W63+W76</f>
        <v>3654851894.5</v>
      </c>
      <c r="X95" s="113">
        <f t="shared" si="20"/>
        <v>55144236671.490005</v>
      </c>
      <c r="Y95" s="112">
        <f t="shared" si="20"/>
        <v>56556765116.4</v>
      </c>
      <c r="Z95" s="114">
        <f t="shared" si="20"/>
        <v>749961158.85</v>
      </c>
      <c r="AA95" s="113">
        <f t="shared" si="20"/>
        <v>6743952246.5</v>
      </c>
      <c r="AB95" s="113">
        <f t="shared" si="20"/>
        <v>2454011450793.74</v>
      </c>
    </row>
  </sheetData>
  <mergeCells count="140">
    <mergeCell ref="A55:F55"/>
    <mergeCell ref="J55:O55"/>
    <mergeCell ref="S55:X55"/>
    <mergeCell ref="B11:C11"/>
    <mergeCell ref="B12:C12"/>
    <mergeCell ref="B13:C13"/>
    <mergeCell ref="B14:C14"/>
    <mergeCell ref="B15:C15"/>
    <mergeCell ref="B16:C16"/>
    <mergeCell ref="B20:C20"/>
    <mergeCell ref="B21:C21"/>
    <mergeCell ref="B30:C30"/>
    <mergeCell ref="B31:C31"/>
    <mergeCell ref="B22:C22"/>
    <mergeCell ref="B23:C23"/>
    <mergeCell ref="B24:C24"/>
    <mergeCell ref="B27:C27"/>
    <mergeCell ref="B38:C38"/>
    <mergeCell ref="B39:C39"/>
    <mergeCell ref="B40:C40"/>
    <mergeCell ref="B43:C43"/>
    <mergeCell ref="K22:L22"/>
    <mergeCell ref="B46:C46"/>
    <mergeCell ref="B49:C49"/>
    <mergeCell ref="B50:C50"/>
    <mergeCell ref="B32:C32"/>
    <mergeCell ref="B33:C33"/>
    <mergeCell ref="B34:C34"/>
    <mergeCell ref="B35:C35"/>
    <mergeCell ref="B28:C28"/>
    <mergeCell ref="B29:C29"/>
    <mergeCell ref="K15:L15"/>
    <mergeCell ref="K16:L16"/>
    <mergeCell ref="K20:L20"/>
    <mergeCell ref="K21:L21"/>
    <mergeCell ref="K17:L17"/>
    <mergeCell ref="K11:L11"/>
    <mergeCell ref="K12:L12"/>
    <mergeCell ref="K13:L13"/>
    <mergeCell ref="K14:L14"/>
    <mergeCell ref="K23:L23"/>
    <mergeCell ref="K24:L24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8:L38"/>
    <mergeCell ref="B51:C51"/>
    <mergeCell ref="K66:L66"/>
    <mergeCell ref="K39:L39"/>
    <mergeCell ref="K40:L40"/>
    <mergeCell ref="K43:L43"/>
    <mergeCell ref="K46:L46"/>
    <mergeCell ref="K49:L49"/>
    <mergeCell ref="K50:L50"/>
    <mergeCell ref="K51:L51"/>
    <mergeCell ref="K52:L52"/>
    <mergeCell ref="B52:C52"/>
    <mergeCell ref="B86:C86"/>
    <mergeCell ref="B74:C74"/>
    <mergeCell ref="B79:C79"/>
    <mergeCell ref="B82:C82"/>
    <mergeCell ref="B66:C66"/>
    <mergeCell ref="B71:C71"/>
    <mergeCell ref="B83:C83"/>
    <mergeCell ref="B67:C67"/>
    <mergeCell ref="B68:C68"/>
    <mergeCell ref="B91:C91"/>
    <mergeCell ref="B92:C92"/>
    <mergeCell ref="K86:L86"/>
    <mergeCell ref="K87:L87"/>
    <mergeCell ref="B87:C87"/>
    <mergeCell ref="K67:L67"/>
    <mergeCell ref="K68:L68"/>
    <mergeCell ref="K71:L71"/>
    <mergeCell ref="K74:L74"/>
    <mergeCell ref="K69:L69"/>
    <mergeCell ref="K79:L79"/>
    <mergeCell ref="K82:L82"/>
    <mergeCell ref="K91:L91"/>
    <mergeCell ref="K92:L92"/>
    <mergeCell ref="K83:L83"/>
    <mergeCell ref="T15:U15"/>
    <mergeCell ref="T16:U16"/>
    <mergeCell ref="T20:U20"/>
    <mergeCell ref="T21:U21"/>
    <mergeCell ref="T11:U11"/>
    <mergeCell ref="T12:U12"/>
    <mergeCell ref="T13:U13"/>
    <mergeCell ref="T14:U14"/>
    <mergeCell ref="T22:U22"/>
    <mergeCell ref="T23:U23"/>
    <mergeCell ref="T24:U24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8:U38"/>
    <mergeCell ref="T39:U39"/>
    <mergeCell ref="T40:U40"/>
    <mergeCell ref="T43:U43"/>
    <mergeCell ref="T46:U46"/>
    <mergeCell ref="T49:U49"/>
    <mergeCell ref="T50:U50"/>
    <mergeCell ref="T51:U51"/>
    <mergeCell ref="T52:U52"/>
    <mergeCell ref="T66:U66"/>
    <mergeCell ref="T67:U67"/>
    <mergeCell ref="T68:U68"/>
    <mergeCell ref="T86:U86"/>
    <mergeCell ref="T87:U87"/>
    <mergeCell ref="T91:U91"/>
    <mergeCell ref="T71:U71"/>
    <mergeCell ref="T74:U74"/>
    <mergeCell ref="T79:U79"/>
    <mergeCell ref="T82:U82"/>
    <mergeCell ref="A5:D6"/>
    <mergeCell ref="J5:M6"/>
    <mergeCell ref="S5:V6"/>
    <mergeCell ref="AB5:AB6"/>
    <mergeCell ref="AB60:AB61"/>
    <mergeCell ref="J60:M61"/>
    <mergeCell ref="A54:D54"/>
    <mergeCell ref="A95:D95"/>
    <mergeCell ref="S95:V95"/>
    <mergeCell ref="J95:M95"/>
    <mergeCell ref="J54:M54"/>
    <mergeCell ref="S54:V54"/>
    <mergeCell ref="T92:U92"/>
    <mergeCell ref="T83:U83"/>
  </mergeCells>
  <printOptions/>
  <pageMargins left="0.5905511811023623" right="0.5905511811023623" top="0.4724409448818898" bottom="1.1811023622047245" header="0" footer="0"/>
  <pageSetup horizontalDpi="600" verticalDpi="600" orientation="portrait" pageOrder="overThenDown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2005-08-26T11:03:03Z</dcterms:created>
  <dcterms:modified xsi:type="dcterms:W3CDTF">2005-08-30T09:32:25Z</dcterms:modified>
  <cp:category/>
  <cp:version/>
  <cp:contentType/>
  <cp:contentStatus/>
</cp:coreProperties>
</file>