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平衡綜計表(科目)" sheetId="1" r:id="rId1"/>
  </sheets>
  <externalReferences>
    <externalReference r:id="rId4"/>
    <externalReference r:id="rId5"/>
    <externalReference r:id="rId6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'平衡綜計表(科目)'!$A$1:$O$96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<sst xmlns="http://schemas.openxmlformats.org/spreadsheetml/2006/main" count="203" uniqueCount="116">
  <si>
    <t>單位:新臺幣元</t>
  </si>
  <si>
    <t>％</t>
  </si>
  <si>
    <t>平衡</t>
  </si>
  <si>
    <t>───</t>
  </si>
  <si>
    <t>中華民國93年</t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</si>
  <si>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</si>
  <si>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</si>
  <si>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</si>
  <si>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</si>
  <si>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</si>
  <si>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</si>
  <si>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</si>
  <si>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</si>
  <si>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</si>
  <si>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</si>
  <si>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</si>
  <si>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</si>
  <si>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</si>
  <si>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短期投資</t>
  </si>
  <si>
    <t>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</si>
  <si>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</si>
  <si>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</si>
  <si>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</si>
  <si>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</si>
  <si>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</si>
  <si>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</si>
  <si>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</si>
  <si>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</si>
  <si>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</si>
  <si>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</si>
  <si>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長期投資、應收款、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</si>
  <si>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</si>
  <si>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</si>
  <si>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</si>
  <si>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</si>
  <si>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</si>
  <si>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</si>
  <si>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</si>
  <si>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</si>
  <si>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</si>
  <si>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</si>
  <si>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</si>
  <si>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</si>
  <si>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</si>
  <si>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</si>
  <si>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</si>
  <si>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</si>
  <si>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</si>
  <si>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</si>
  <si>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</si>
  <si>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</si>
  <si>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</si>
  <si>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</si>
  <si>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</si>
  <si>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</si>
  <si>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</si>
  <si>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</si>
  <si>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</si>
  <si>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</si>
  <si>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</si>
  <si>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</si>
  <si>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</si>
  <si>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</si>
  <si>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</si>
  <si>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</si>
  <si>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</si>
  <si>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</si>
  <si>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</si>
  <si>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</si>
  <si>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</si>
  <si>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</si>
  <si>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</si>
  <si>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</si>
  <si>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</si>
  <si>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</si>
  <si>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</si>
  <si>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</si>
  <si>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</si>
  <si>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</si>
  <si>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>綜計表</t>
  </si>
  <si>
    <t>────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</si>
  <si>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</si>
  <si>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</si>
  <si>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</si>
  <si>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</si>
  <si>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</si>
  <si>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</si>
  <si>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</si>
  <si>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</si>
  <si>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</si>
  <si>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</si>
  <si>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他  負  債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</si>
  <si>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</si>
  <si>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</si>
  <si>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</si>
  <si>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</si>
  <si>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</si>
  <si>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</si>
  <si>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</si>
  <si>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</si>
  <si>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</si>
  <si>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</si>
  <si>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</si>
  <si>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</si>
  <si>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</si>
  <si>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</si>
  <si>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權　益　調　整</t>
  </si>
  <si>
    <t>權益調整</t>
  </si>
  <si>
    <t>累積換算調整數</t>
  </si>
  <si>
    <t>科          目</t>
  </si>
  <si>
    <r>
      <t>長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期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投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資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應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收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款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貸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款</t>
    </r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</si>
  <si>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</si>
  <si>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 xml:space="preserve"> 124,787,887,163.39 </t>
    </r>
    <r>
      <rPr>
        <sz val="9"/>
        <rFont val="華康中明體"/>
        <family val="3"/>
      </rPr>
      <t>元，上年度決算</t>
    </r>
    <r>
      <rPr>
        <sz val="9"/>
        <rFont val="Times New Roman"/>
        <family val="1"/>
      </rPr>
      <t xml:space="preserve">132,607,477,040.90 </t>
    </r>
    <r>
      <rPr>
        <sz val="9"/>
        <rFont val="華康中明體"/>
        <family val="3"/>
      </rPr>
      <t>元。</t>
    </r>
  </si>
  <si>
    <t>(依科目分列)</t>
  </si>
  <si>
    <t>12月31日</t>
  </si>
  <si>
    <r>
      <t>累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積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餘　(+)　絀　(-)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</si>
</sst>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–&quot;* #,##0.00_);_(* &quot;…&quot;_);_(@_)"/>
    <numFmt numFmtId="184" formatCode="0."/>
    <numFmt numFmtId="185" formatCode="_(&quot; +&quot;* #,##0.00_);_(&quot; –&quot;* #,##0.00_);_(* &quot;…&quot;_);_(@_)"/>
    <numFmt numFmtId="186" formatCode="0.00_)"/>
    <numFmt numFmtId="187" formatCode="_(* #,##0.00_);_(&quot;–&quot;* #,##0.00_);_(* &quot;&quot;_);_(@_)"/>
    <numFmt numFmtId="188" formatCode="_(&quot; +&quot;* #,##0.00_);_(&quot; –&quot;* #,##0.00_);_(* &quot;&quot;_);_(@_)"/>
    <numFmt numFmtId="189" formatCode="_(* #,##0.00_);_(* #,##0.00_);_(* &quot;&quot;_);_(@_)"/>
  </numFmts>
  <fonts count="4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22"/>
      <name val="華康粗明體"/>
      <family val="3"/>
    </font>
    <font>
      <sz val="10"/>
      <name val="華康粗明體"/>
      <family val="3"/>
    </font>
    <font>
      <sz val="12"/>
      <name val="華康粗明體"/>
      <family val="3"/>
    </font>
    <font>
      <sz val="11"/>
      <name val="華康粗明體"/>
      <family val="3"/>
    </font>
    <font>
      <sz val="10"/>
      <name val="華康特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0"/>
      <name val="華康中明體"/>
      <family val="3"/>
    </font>
    <font>
      <sz val="9"/>
      <name val="新細明體"/>
      <family val="1"/>
    </font>
    <font>
      <sz val="12"/>
      <name val="新細明體"/>
      <family val="1"/>
    </font>
    <font>
      <sz val="24"/>
      <name val="新細明體"/>
      <family val="1"/>
    </font>
    <font>
      <sz val="9"/>
      <name val="華康粗明體"/>
      <family val="3"/>
    </font>
    <font>
      <sz val="9"/>
      <name val="華康中明體"/>
      <family val="3"/>
    </font>
    <font>
      <b/>
      <sz val="11"/>
      <name val="Times New Roman"/>
      <family val="1"/>
    </font>
    <font>
      <sz val="11"/>
      <name val="華康中明體"/>
      <family val="3"/>
    </font>
    <font>
      <sz val="20"/>
      <name val="華康粗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3"/>
      <name val="新細明體"/>
      <family val="1"/>
    </font>
    <font>
      <sz val="23"/>
      <name val="華康中明體"/>
      <family val="3"/>
    </font>
    <font>
      <sz val="23"/>
      <name val="Times New Roman"/>
      <family val="1"/>
    </font>
    <font>
      <sz val="13"/>
      <name val="華康粗明體"/>
      <family val="3"/>
    </font>
    <font>
      <sz val="12"/>
      <name val="華康中明體"/>
      <family val="3"/>
    </font>
    <font>
      <sz val="12"/>
      <name val="華康行書體"/>
      <family val="3"/>
    </font>
    <font>
      <sz val="1"/>
      <name val="華康粗明體"/>
      <family val="3"/>
    </font>
    <font>
      <sz val="2"/>
      <name val="華康粗明體"/>
      <family val="3"/>
    </font>
    <font>
      <sz val="20"/>
      <name val="華康特粗明體"/>
      <family val="3"/>
    </font>
    <font>
      <sz val="24"/>
      <name val="華康中黑體"/>
      <family val="3"/>
    </font>
    <font>
      <sz val="12"/>
      <name val="華康特粗明體"/>
      <family val="3"/>
    </font>
    <font>
      <sz val="11"/>
      <name val="華康特粗明體"/>
      <family val="3"/>
    </font>
    <font>
      <sz val="10"/>
      <name val="新細明體"/>
      <family val="1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6" fontId="6" fillId="0" borderId="0">
      <alignment/>
      <protection/>
    </xf>
    <xf numFmtId="0" fontId="7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2" xfId="0" applyFont="1" applyBorder="1" applyAlignment="1" applyProtection="1" quotePrefix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/>
    </xf>
    <xf numFmtId="0" fontId="25" fillId="0" borderId="0" xfId="0" applyFont="1" applyAlignment="1">
      <alignment/>
    </xf>
    <xf numFmtId="182" fontId="4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/>
    </xf>
    <xf numFmtId="0" fontId="25" fillId="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182" fontId="26" fillId="0" borderId="0" xfId="0" applyNumberFormat="1" applyFont="1" applyAlignment="1">
      <alignment horizontal="centerContinuous"/>
    </xf>
    <xf numFmtId="183" fontId="26" fillId="0" borderId="0" xfId="0" applyNumberFormat="1" applyFont="1" applyAlignment="1">
      <alignment horizontal="centerContinuous"/>
    </xf>
    <xf numFmtId="0" fontId="11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6" fillId="0" borderId="0" xfId="0" applyFont="1" applyAlignment="1">
      <alignment/>
    </xf>
    <xf numFmtId="177" fontId="29" fillId="0" borderId="0" xfId="20" applyFont="1" applyAlignment="1">
      <alignment/>
    </xf>
    <xf numFmtId="177" fontId="29" fillId="0" borderId="0" xfId="20" applyFont="1" applyAlignment="1">
      <alignment horizontal="centerContinuous"/>
    </xf>
    <xf numFmtId="177" fontId="30" fillId="0" borderId="0" xfId="20" applyFont="1" applyAlignment="1">
      <alignment horizontal="centerContinuous"/>
    </xf>
    <xf numFmtId="182" fontId="29" fillId="0" borderId="0" xfId="20" applyNumberFormat="1" applyFont="1" applyAlignment="1">
      <alignment horizontal="centerContinuous"/>
    </xf>
    <xf numFmtId="183" fontId="29" fillId="0" borderId="0" xfId="20" applyNumberFormat="1" applyFont="1" applyAlignment="1" quotePrefix="1">
      <alignment horizontal="centerContinuous"/>
    </xf>
    <xf numFmtId="0" fontId="29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13" fillId="0" borderId="0" xfId="0" applyFont="1" applyAlignment="1">
      <alignment/>
    </xf>
    <xf numFmtId="182" fontId="13" fillId="0" borderId="0" xfId="0" applyNumberFormat="1" applyFont="1" applyAlignment="1">
      <alignment horizontal="centerContinuous"/>
    </xf>
    <xf numFmtId="183" fontId="13" fillId="0" borderId="0" xfId="0" applyNumberFormat="1" applyFont="1" applyAlignment="1">
      <alignment horizontal="centerContinuous"/>
    </xf>
    <xf numFmtId="0" fontId="3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5" fillId="0" borderId="3" xfId="0" applyFont="1" applyBorder="1" applyAlignment="1" applyProtection="1">
      <alignment vertical="center"/>
      <protection/>
    </xf>
    <xf numFmtId="182" fontId="14" fillId="0" borderId="4" xfId="0" applyNumberFormat="1" applyFont="1" applyBorder="1" applyAlignment="1" applyProtection="1">
      <alignment horizontal="centerContinuous" vertical="center"/>
      <protection/>
    </xf>
    <xf numFmtId="182" fontId="14" fillId="0" borderId="5" xfId="0" applyNumberFormat="1" applyFont="1" applyBorder="1" applyAlignment="1" applyProtection="1">
      <alignment horizontal="centerContinuous" vertical="center"/>
      <protection/>
    </xf>
    <xf numFmtId="183" fontId="14" fillId="0" borderId="4" xfId="0" applyNumberFormat="1" applyFont="1" applyBorder="1" applyAlignment="1" applyProtection="1">
      <alignment horizontal="centerContinuous" vertical="center"/>
      <protection/>
    </xf>
    <xf numFmtId="0" fontId="14" fillId="0" borderId="4" xfId="0" applyFont="1" applyBorder="1" applyAlignment="1" applyProtection="1">
      <alignment horizontal="centerContinuous" vertical="center"/>
      <protection/>
    </xf>
    <xf numFmtId="0" fontId="12" fillId="3" borderId="6" xfId="0" applyFont="1" applyFill="1" applyBorder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25" fillId="3" borderId="7" xfId="0" applyFont="1" applyFill="1" applyBorder="1" applyAlignment="1" applyProtection="1">
      <alignment vertical="center"/>
      <protection/>
    </xf>
    <xf numFmtId="0" fontId="0" fillId="4" borderId="8" xfId="0" applyFont="1" applyFill="1" applyBorder="1" applyAlignment="1" applyProtection="1" quotePrefix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25" fillId="0" borderId="9" xfId="0" applyFont="1" applyBorder="1" applyAlignment="1" applyProtection="1">
      <alignment horizontal="left" vertical="center"/>
      <protection/>
    </xf>
    <xf numFmtId="182" fontId="14" fillId="0" borderId="9" xfId="0" applyNumberFormat="1" applyFont="1" applyBorder="1" applyAlignment="1" applyProtection="1" quotePrefix="1">
      <alignment horizontal="center" vertical="center"/>
      <protection/>
    </xf>
    <xf numFmtId="182" fontId="14" fillId="0" borderId="9" xfId="0" applyNumberFormat="1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2" fillId="3" borderId="10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 quotePrefix="1">
      <alignment horizontal="left" vertical="center"/>
      <protection/>
    </xf>
    <xf numFmtId="0" fontId="25" fillId="3" borderId="9" xfId="0" applyFont="1" applyFill="1" applyBorder="1" applyAlignment="1" applyProtection="1">
      <alignment horizontal="left" vertical="center"/>
      <protection/>
    </xf>
    <xf numFmtId="0" fontId="20" fillId="4" borderId="11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 quotePrefix="1">
      <alignment horizontal="left" vertical="center"/>
      <protection/>
    </xf>
    <xf numFmtId="0" fontId="25" fillId="0" borderId="12" xfId="0" applyFont="1" applyBorder="1" applyAlignment="1" applyProtection="1">
      <alignment horizontal="left" vertical="center"/>
      <protection/>
    </xf>
    <xf numFmtId="182" fontId="14" fillId="0" borderId="12" xfId="0" applyNumberFormat="1" applyFont="1" applyBorder="1" applyAlignment="1" applyProtection="1" quotePrefix="1">
      <alignment horizontal="center" vertical="center"/>
      <protection/>
    </xf>
    <xf numFmtId="182" fontId="14" fillId="0" borderId="12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2" fillId="3" borderId="0" xfId="0" applyFont="1" applyFill="1" applyBorder="1" applyAlignment="1" applyProtection="1">
      <alignment vertical="center"/>
      <protection/>
    </xf>
    <xf numFmtId="0" fontId="14" fillId="3" borderId="0" xfId="0" applyFont="1" applyFill="1" applyBorder="1" applyAlignment="1" applyProtection="1" quotePrefix="1">
      <alignment horizontal="left" vertical="center"/>
      <protection/>
    </xf>
    <xf numFmtId="0" fontId="25" fillId="3" borderId="12" xfId="0" applyFont="1" applyFill="1" applyBorder="1" applyAlignment="1" applyProtection="1">
      <alignment horizontal="left" vertical="center"/>
      <protection/>
    </xf>
    <xf numFmtId="0" fontId="0" fillId="4" borderId="13" xfId="0" applyFont="1" applyFill="1" applyBorder="1" applyAlignment="1" applyProtection="1">
      <alignment horizontal="center" vertical="center"/>
      <protection/>
    </xf>
    <xf numFmtId="0" fontId="33" fillId="0" borderId="12" xfId="0" applyFont="1" applyBorder="1" applyAlignment="1" applyProtection="1">
      <alignment horizontal="right" vertical="center"/>
      <protection/>
    </xf>
    <xf numFmtId="187" fontId="16" fillId="0" borderId="12" xfId="0" applyNumberFormat="1" applyFont="1" applyBorder="1" applyAlignment="1" applyProtection="1">
      <alignment horizontal="right" vertical="center"/>
      <protection/>
    </xf>
    <xf numFmtId="188" fontId="16" fillId="0" borderId="12" xfId="0" applyNumberFormat="1" applyFont="1" applyBorder="1" applyAlignment="1" applyProtection="1">
      <alignment horizontal="right" vertical="center"/>
      <protection/>
    </xf>
    <xf numFmtId="189" fontId="16" fillId="0" borderId="0" xfId="0" applyNumberFormat="1" applyFont="1" applyBorder="1" applyAlignment="1" applyProtection="1">
      <alignment horizontal="right" vertical="center"/>
      <protection/>
    </xf>
    <xf numFmtId="0" fontId="33" fillId="3" borderId="0" xfId="0" applyFont="1" applyFill="1" applyBorder="1" applyAlignment="1" applyProtection="1">
      <alignment vertical="center"/>
      <protection/>
    </xf>
    <xf numFmtId="0" fontId="33" fillId="3" borderId="12" xfId="0" applyFont="1" applyFill="1" applyBorder="1" applyAlignment="1" applyProtection="1">
      <alignment vertical="center"/>
      <protection/>
    </xf>
    <xf numFmtId="0" fontId="0" fillId="4" borderId="13" xfId="0" applyFont="1" applyFill="1" applyBorder="1" applyAlignment="1" applyProtection="1" quotePrefix="1">
      <alignment horizontal="center" vertical="center"/>
      <protection/>
    </xf>
    <xf numFmtId="0" fontId="34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 quotePrefix="1">
      <alignment horizontal="left" vertical="center"/>
      <protection/>
    </xf>
    <xf numFmtId="0" fontId="23" fillId="0" borderId="0" xfId="0" applyFont="1" applyBorder="1" applyAlignment="1" applyProtection="1">
      <alignment horizontal="distributed" vertical="center"/>
      <protection/>
    </xf>
    <xf numFmtId="0" fontId="23" fillId="0" borderId="12" xfId="0" applyFont="1" applyBorder="1" applyAlignment="1" applyProtection="1">
      <alignment horizontal="right" vertical="center"/>
      <protection/>
    </xf>
    <xf numFmtId="182" fontId="16" fillId="0" borderId="12" xfId="0" applyNumberFormat="1" applyFont="1" applyBorder="1" applyAlignment="1" applyProtection="1">
      <alignment horizontal="right" vertical="center"/>
      <protection/>
    </xf>
    <xf numFmtId="185" fontId="16" fillId="0" borderId="12" xfId="0" applyNumberFormat="1" applyFont="1" applyBorder="1" applyAlignment="1" applyProtection="1">
      <alignment horizontal="right" vertical="center"/>
      <protection/>
    </xf>
    <xf numFmtId="181" fontId="16" fillId="0" borderId="0" xfId="0" applyNumberFormat="1" applyFont="1" applyBorder="1" applyAlignment="1" applyProtection="1">
      <alignment horizontal="right" vertical="center"/>
      <protection/>
    </xf>
    <xf numFmtId="0" fontId="12" fillId="3" borderId="0" xfId="0" applyFont="1" applyFill="1" applyBorder="1" applyAlignment="1" applyProtection="1" quotePrefix="1">
      <alignment horizontal="left" vertical="center"/>
      <protection/>
    </xf>
    <xf numFmtId="0" fontId="23" fillId="3" borderId="0" xfId="0" applyFont="1" applyFill="1" applyBorder="1" applyAlignment="1" applyProtection="1">
      <alignment horizontal="distributed" vertical="center"/>
      <protection/>
    </xf>
    <xf numFmtId="0" fontId="23" fillId="3" borderId="12" xfId="0" applyFont="1" applyFill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vertical="center"/>
      <protection/>
    </xf>
    <xf numFmtId="0" fontId="23" fillId="0" borderId="12" xfId="0" applyFont="1" applyBorder="1" applyAlignment="1" applyProtection="1" quotePrefix="1">
      <alignment horizontal="right" vertical="center"/>
      <protection/>
    </xf>
    <xf numFmtId="0" fontId="23" fillId="3" borderId="12" xfId="0" applyFont="1" applyFill="1" applyBorder="1" applyAlignment="1" applyProtection="1" quotePrefix="1">
      <alignment horizontal="distributed" vertical="center"/>
      <protection/>
    </xf>
    <xf numFmtId="0" fontId="12" fillId="0" borderId="0" xfId="0" applyFont="1" applyBorder="1" applyAlignment="1" applyProtection="1">
      <alignment horizontal="distributed" vertical="center"/>
      <protection/>
    </xf>
    <xf numFmtId="187" fontId="16" fillId="0" borderId="12" xfId="0" applyNumberFormat="1" applyFont="1" applyBorder="1" applyAlignment="1" applyProtection="1">
      <alignment horizontal="right" vertical="center"/>
      <protection locked="0"/>
    </xf>
    <xf numFmtId="184" fontId="12" fillId="3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/>
      <protection/>
    </xf>
    <xf numFmtId="177" fontId="38" fillId="0" borderId="0" xfId="20" applyFont="1" applyAlignment="1" applyProtection="1">
      <alignment vertical="center"/>
      <protection/>
    </xf>
    <xf numFmtId="184" fontId="12" fillId="0" borderId="0" xfId="0" applyNumberFormat="1" applyFont="1" applyBorder="1" applyAlignment="1" applyProtection="1" quotePrefix="1">
      <alignment horizontal="center" vertical="center"/>
      <protection/>
    </xf>
    <xf numFmtId="184" fontId="12" fillId="3" borderId="0" xfId="0" applyNumberFormat="1" applyFont="1" applyFill="1" applyBorder="1" applyAlignment="1" applyProtection="1" quotePrefix="1">
      <alignment horizontal="center" vertical="center"/>
      <protection/>
    </xf>
    <xf numFmtId="0" fontId="39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184" fontId="12" fillId="0" borderId="0" xfId="0" applyNumberFormat="1" applyFont="1" applyBorder="1" applyAlignment="1" applyProtection="1">
      <alignment horizontal="center" vertical="center"/>
      <protection/>
    </xf>
    <xf numFmtId="0" fontId="33" fillId="0" borderId="14" xfId="0" applyFont="1" applyBorder="1" applyAlignment="1" applyProtection="1">
      <alignment horizontal="right" vertical="center"/>
      <protection/>
    </xf>
    <xf numFmtId="187" fontId="16" fillId="0" borderId="14" xfId="0" applyNumberFormat="1" applyFont="1" applyBorder="1" applyAlignment="1" applyProtection="1">
      <alignment horizontal="right" vertical="center"/>
      <protection/>
    </xf>
    <xf numFmtId="188" fontId="16" fillId="0" borderId="14" xfId="0" applyNumberFormat="1" applyFont="1" applyBorder="1" applyAlignment="1" applyProtection="1">
      <alignment horizontal="right" vertical="center"/>
      <protection/>
    </xf>
    <xf numFmtId="189" fontId="16" fillId="0" borderId="2" xfId="0" applyNumberFormat="1" applyFont="1" applyBorder="1" applyAlignment="1" applyProtection="1">
      <alignment horizontal="right" vertical="center"/>
      <protection/>
    </xf>
    <xf numFmtId="0" fontId="12" fillId="3" borderId="0" xfId="0" applyFont="1" applyFill="1" applyBorder="1" applyAlignment="1" applyProtection="1" quotePrefix="1">
      <alignment horizontal="right" vertical="center"/>
      <protection/>
    </xf>
    <xf numFmtId="0" fontId="18" fillId="3" borderId="0" xfId="0" applyFont="1" applyFill="1" applyAlignment="1" applyProtection="1">
      <alignment vertical="center"/>
      <protection/>
    </xf>
    <xf numFmtId="0" fontId="33" fillId="3" borderId="0" xfId="0" applyFont="1" applyFill="1" applyAlignment="1" applyProtection="1">
      <alignment vertical="center"/>
      <protection/>
    </xf>
    <xf numFmtId="0" fontId="33" fillId="0" borderId="13" xfId="0" applyFont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187" fontId="33" fillId="0" borderId="0" xfId="0" applyNumberFormat="1" applyFont="1" applyAlignment="1">
      <alignment/>
    </xf>
    <xf numFmtId="187" fontId="18" fillId="0" borderId="0" xfId="0" applyNumberFormat="1" applyFont="1" applyAlignment="1">
      <alignment/>
    </xf>
    <xf numFmtId="188" fontId="18" fillId="0" borderId="0" xfId="0" applyNumberFormat="1" applyFont="1" applyAlignment="1">
      <alignment/>
    </xf>
    <xf numFmtId="189" fontId="33" fillId="0" borderId="0" xfId="0" applyNumberFormat="1" applyFont="1" applyAlignment="1">
      <alignment/>
    </xf>
    <xf numFmtId="0" fontId="18" fillId="3" borderId="0" xfId="0" applyFont="1" applyFill="1" applyAlignment="1">
      <alignment/>
    </xf>
    <xf numFmtId="0" fontId="33" fillId="3" borderId="0" xfId="0" applyFont="1" applyFill="1" applyAlignment="1">
      <alignment/>
    </xf>
    <xf numFmtId="0" fontId="33" fillId="0" borderId="13" xfId="0" applyFont="1" applyBorder="1" applyAlignment="1">
      <alignment horizontal="center"/>
    </xf>
    <xf numFmtId="0" fontId="11" fillId="0" borderId="0" xfId="0" applyFont="1" applyAlignment="1">
      <alignment horizontal="left"/>
    </xf>
    <xf numFmtId="187" fontId="26" fillId="0" borderId="0" xfId="0" applyNumberFormat="1" applyFont="1" applyAlignment="1">
      <alignment horizontal="centerContinuous"/>
    </xf>
    <xf numFmtId="187" fontId="13" fillId="0" borderId="0" xfId="0" applyNumberFormat="1" applyFont="1" applyAlignment="1">
      <alignment horizontal="centerContinuous"/>
    </xf>
    <xf numFmtId="189" fontId="27" fillId="0" borderId="0" xfId="0" applyNumberFormat="1" applyFont="1" applyAlignment="1">
      <alignment horizontal="right"/>
    </xf>
    <xf numFmtId="0" fontId="27" fillId="3" borderId="0" xfId="0" applyFont="1" applyFill="1" applyAlignment="1">
      <alignment horizontal="left"/>
    </xf>
    <xf numFmtId="0" fontId="12" fillId="3" borderId="0" xfId="0" applyFont="1" applyFill="1" applyAlignment="1">
      <alignment/>
    </xf>
    <xf numFmtId="0" fontId="26" fillId="3" borderId="0" xfId="0" applyFont="1" applyFill="1" applyAlignment="1">
      <alignment horizontal="centerContinuous"/>
    </xf>
    <xf numFmtId="0" fontId="18" fillId="3" borderId="0" xfId="0" applyFont="1" applyFill="1" applyAlignment="1">
      <alignment horizontal="centerContinuous"/>
    </xf>
    <xf numFmtId="0" fontId="28" fillId="0" borderId="13" xfId="0" applyFont="1" applyBorder="1" applyAlignment="1">
      <alignment horizontal="right"/>
    </xf>
    <xf numFmtId="0" fontId="29" fillId="0" borderId="0" xfId="0" applyFont="1" applyAlignment="1">
      <alignment/>
    </xf>
    <xf numFmtId="187" fontId="29" fillId="0" borderId="0" xfId="20" applyNumberFormat="1" applyFont="1" applyAlignment="1">
      <alignment horizontal="centerContinuous"/>
    </xf>
    <xf numFmtId="188" fontId="41" fillId="0" borderId="0" xfId="20" applyNumberFormat="1" applyFont="1" applyAlignment="1" quotePrefix="1">
      <alignment horizontal="centerContinuous"/>
    </xf>
    <xf numFmtId="189" fontId="29" fillId="0" borderId="0" xfId="0" applyNumberFormat="1" applyFont="1" applyAlignment="1">
      <alignment horizontal="right"/>
    </xf>
    <xf numFmtId="0" fontId="21" fillId="3" borderId="0" xfId="0" applyFont="1" applyFill="1" applyAlignment="1">
      <alignment horizontal="left"/>
    </xf>
    <xf numFmtId="177" fontId="29" fillId="3" borderId="0" xfId="20" applyFont="1" applyFill="1" applyAlignment="1">
      <alignment/>
    </xf>
    <xf numFmtId="177" fontId="29" fillId="3" borderId="0" xfId="20" applyFont="1" applyFill="1" applyAlignment="1">
      <alignment horizontal="centerContinuous"/>
    </xf>
    <xf numFmtId="177" fontId="30" fillId="3" borderId="0" xfId="20" applyFont="1" applyFill="1" applyAlignment="1">
      <alignment horizontal="centerContinuous"/>
    </xf>
    <xf numFmtId="0" fontId="31" fillId="0" borderId="13" xfId="0" applyFont="1" applyBorder="1" applyAlignment="1">
      <alignment horizontal="right"/>
    </xf>
    <xf numFmtId="0" fontId="32" fillId="0" borderId="0" xfId="0" applyFont="1" applyAlignment="1">
      <alignment horizontal="left" vertical="center"/>
    </xf>
    <xf numFmtId="188" fontId="12" fillId="0" borderId="0" xfId="0" applyNumberFormat="1" applyFont="1" applyAlignment="1">
      <alignment horizontal="centerContinuous"/>
    </xf>
    <xf numFmtId="189" fontId="12" fillId="0" borderId="0" xfId="0" applyNumberFormat="1" applyFont="1" applyAlignment="1">
      <alignment horizontal="right"/>
    </xf>
    <xf numFmtId="0" fontId="32" fillId="3" borderId="0" xfId="0" applyFont="1" applyFill="1" applyAlignment="1">
      <alignment horizontal="left" vertical="center"/>
    </xf>
    <xf numFmtId="0" fontId="13" fillId="3" borderId="0" xfId="0" applyFont="1" applyFill="1" applyAlignment="1">
      <alignment/>
    </xf>
    <xf numFmtId="0" fontId="0" fillId="0" borderId="13" xfId="0" applyFont="1" applyBorder="1" applyAlignment="1">
      <alignment horizontal="center"/>
    </xf>
    <xf numFmtId="0" fontId="0" fillId="4" borderId="11" xfId="0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vertical="center"/>
      <protection/>
    </xf>
    <xf numFmtId="0" fontId="33" fillId="0" borderId="12" xfId="0" applyFont="1" applyBorder="1" applyAlignment="1" applyProtection="1">
      <alignment vertical="center"/>
      <protection/>
    </xf>
    <xf numFmtId="0" fontId="23" fillId="0" borderId="12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 quotePrefix="1">
      <alignment horizontal="distributed" vertical="center"/>
      <protection/>
    </xf>
    <xf numFmtId="0" fontId="42" fillId="0" borderId="12" xfId="0" applyFont="1" applyBorder="1" applyAlignment="1" applyProtection="1" quotePrefix="1">
      <alignment horizontal="distributed" vertical="center"/>
      <protection/>
    </xf>
    <xf numFmtId="0" fontId="23" fillId="3" borderId="0" xfId="0" applyFont="1" applyFill="1" applyBorder="1" applyAlignment="1" applyProtection="1" quotePrefix="1">
      <alignment horizontal="distributed" vertical="center"/>
      <protection/>
    </xf>
    <xf numFmtId="0" fontId="42" fillId="3" borderId="12" xfId="0" applyFont="1" applyFill="1" applyBorder="1" applyAlignment="1" applyProtection="1" quotePrefix="1">
      <alignment horizontal="distributed"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42" fillId="0" borderId="12" xfId="0" applyFont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42" fillId="3" borderId="12" xfId="0" applyFont="1" applyFill="1" applyBorder="1" applyAlignment="1" applyProtection="1">
      <alignment vertical="center"/>
      <protection/>
    </xf>
    <xf numFmtId="49" fontId="22" fillId="0" borderId="0" xfId="0" applyNumberFormat="1" applyFont="1" applyBorder="1" applyAlignment="1" applyProtection="1">
      <alignment horizontal="left" vertical="center"/>
      <protection/>
    </xf>
    <xf numFmtId="0" fontId="13" fillId="3" borderId="0" xfId="0" applyFont="1" applyFill="1" applyBorder="1" applyAlignment="1" applyProtection="1">
      <alignment vertical="center"/>
      <protection/>
    </xf>
    <xf numFmtId="49" fontId="22" fillId="3" borderId="0" xfId="0" applyNumberFormat="1" applyFont="1" applyFill="1" applyBorder="1" applyAlignment="1" applyProtection="1">
      <alignment horizontal="left" vertical="center"/>
      <protection/>
    </xf>
    <xf numFmtId="0" fontId="14" fillId="0" borderId="2" xfId="0" applyFont="1" applyBorder="1" applyAlignment="1" applyProtection="1" quotePrefix="1">
      <alignment horizontal="left" vertical="center"/>
      <protection/>
    </xf>
    <xf numFmtId="0" fontId="33" fillId="0" borderId="2" xfId="0" applyFont="1" applyBorder="1" applyAlignment="1" applyProtection="1">
      <alignment vertical="center"/>
      <protection/>
    </xf>
    <xf numFmtId="0" fontId="33" fillId="0" borderId="14" xfId="0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182" fontId="34" fillId="0" borderId="0" xfId="0" applyNumberFormat="1" applyFont="1" applyAlignment="1">
      <alignment vertical="center"/>
    </xf>
    <xf numFmtId="182" fontId="43" fillId="0" borderId="0" xfId="0" applyNumberFormat="1" applyFont="1" applyAlignment="1">
      <alignment vertical="center"/>
    </xf>
    <xf numFmtId="183" fontId="34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15" fillId="3" borderId="0" xfId="0" applyFont="1" applyFill="1" applyAlignment="1">
      <alignment vertical="center"/>
    </xf>
    <xf numFmtId="0" fontId="39" fillId="3" borderId="0" xfId="0" applyFont="1" applyFill="1" applyAlignment="1">
      <alignment vertical="center"/>
    </xf>
    <xf numFmtId="0" fontId="33" fillId="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182" fontId="34" fillId="0" borderId="0" xfId="0" applyNumberFormat="1" applyFont="1" applyAlignment="1">
      <alignment/>
    </xf>
    <xf numFmtId="182" fontId="43" fillId="0" borderId="0" xfId="0" applyNumberFormat="1" applyFont="1" applyAlignment="1">
      <alignment/>
    </xf>
    <xf numFmtId="183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15" fillId="3" borderId="0" xfId="0" applyFont="1" applyFill="1" applyAlignment="1">
      <alignment/>
    </xf>
    <xf numFmtId="0" fontId="39" fillId="3" borderId="0" xfId="0" applyFont="1" applyFill="1" applyAlignment="1">
      <alignment/>
    </xf>
    <xf numFmtId="0" fontId="14" fillId="0" borderId="15" xfId="0" applyFont="1" applyBorder="1" applyAlignment="1" applyProtection="1" quotePrefix="1">
      <alignment horizontal="center" vertical="center"/>
      <protection/>
    </xf>
    <xf numFmtId="0" fontId="14" fillId="0" borderId="10" xfId="0" applyFont="1" applyBorder="1" applyAlignment="1" applyProtection="1" quotePrefix="1">
      <alignment horizontal="center" vertical="center"/>
      <protection/>
    </xf>
    <xf numFmtId="0" fontId="12" fillId="0" borderId="0" xfId="0" applyFont="1" applyBorder="1" applyAlignment="1" applyProtection="1">
      <alignment horizontal="distributed" vertical="center"/>
      <protection/>
    </xf>
    <xf numFmtId="0" fontId="14" fillId="0" borderId="0" xfId="0" applyFont="1" applyBorder="1" applyAlignment="1" applyProtection="1" quotePrefix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4" fillId="0" borderId="2" xfId="0" applyFont="1" applyBorder="1" applyAlignment="1" applyProtection="1" quotePrefix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distributed" vertical="center" wrapText="1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T97"/>
  <sheetViews>
    <sheetView showGridLines="0" tabSelected="1" zoomScale="75" zoomScaleNormal="75" workbookViewId="0" topLeftCell="A1">
      <selection activeCell="A103" sqref="A103"/>
    </sheetView>
  </sheetViews>
  <sheetFormatPr defaultColWidth="9.00390625" defaultRowHeight="15.75"/>
  <cols>
    <col min="1" max="1" width="3.25390625" style="3" customWidth="1"/>
    <col min="2" max="2" width="2.375" style="167" customWidth="1"/>
    <col min="3" max="3" width="11.625" style="105" customWidth="1"/>
    <col min="4" max="4" width="0.37109375" style="105" customWidth="1"/>
    <col min="5" max="5" width="17.125" style="168" customWidth="1"/>
    <col min="6" max="6" width="7.125" style="168" customWidth="1"/>
    <col min="7" max="7" width="17.125" style="169" customWidth="1"/>
    <col min="8" max="8" width="7.125" style="168" customWidth="1"/>
    <col min="9" max="9" width="17.125" style="170" customWidth="1"/>
    <col min="10" max="10" width="8.625" style="171" customWidth="1"/>
    <col min="11" max="11" width="4.125" style="172" hidden="1" customWidth="1"/>
    <col min="12" max="12" width="2.375" style="173" hidden="1" customWidth="1"/>
    <col min="13" max="13" width="17.625" style="112" hidden="1" customWidth="1"/>
    <col min="14" max="14" width="1.37890625" style="112" hidden="1" customWidth="1"/>
    <col min="15" max="15" width="1.12109375" style="36" hidden="1" customWidth="1"/>
    <col min="16" max="16384" width="9.00390625" style="171" customWidth="1"/>
  </cols>
  <sheetData>
    <row r="1" spans="1:15" s="1" customFormat="1" ht="12" customHeight="1">
      <c r="A1" s="6"/>
      <c r="D1" s="7"/>
      <c r="E1" s="8"/>
      <c r="F1" s="8"/>
      <c r="G1" s="8"/>
      <c r="H1" s="8"/>
      <c r="I1" s="9"/>
      <c r="J1" s="10"/>
      <c r="K1" s="11">
        <v>0</v>
      </c>
      <c r="L1" s="12"/>
      <c r="M1" s="12"/>
      <c r="N1" s="13"/>
      <c r="O1" s="14"/>
    </row>
    <row r="2" spans="1:15" s="23" customFormat="1" ht="36" customHeight="1">
      <c r="A2" s="15"/>
      <c r="B2" s="15"/>
      <c r="C2" s="16"/>
      <c r="D2" s="17"/>
      <c r="E2" s="18"/>
      <c r="F2" s="18"/>
      <c r="G2" s="18"/>
      <c r="H2" s="18"/>
      <c r="I2" s="19"/>
      <c r="J2" s="20" t="s">
        <v>2</v>
      </c>
      <c r="K2" s="21"/>
      <c r="L2" s="21"/>
      <c r="M2" s="21"/>
      <c r="N2" s="21"/>
      <c r="O2" s="22"/>
    </row>
    <row r="3" spans="3:15" s="24" customFormat="1" ht="18" customHeight="1">
      <c r="C3" s="25"/>
      <c r="D3" s="26"/>
      <c r="E3" s="27"/>
      <c r="F3" s="27"/>
      <c r="G3" s="27"/>
      <c r="H3" s="27"/>
      <c r="I3" s="28"/>
      <c r="J3" s="29" t="s">
        <v>3</v>
      </c>
      <c r="K3" s="29"/>
      <c r="L3" s="29"/>
      <c r="M3" s="29"/>
      <c r="N3" s="29"/>
      <c r="O3" s="30"/>
    </row>
    <row r="4" spans="1:15" s="31" customFormat="1" ht="18.75" customHeight="1" thickBot="1">
      <c r="A4" s="15"/>
      <c r="B4" s="15"/>
      <c r="D4" s="17"/>
      <c r="E4" s="32"/>
      <c r="F4" s="32"/>
      <c r="G4" s="32"/>
      <c r="H4" s="32"/>
      <c r="I4" s="33"/>
      <c r="J4" s="34" t="s">
        <v>4</v>
      </c>
      <c r="K4" s="35"/>
      <c r="L4" s="35"/>
      <c r="M4" s="35"/>
      <c r="N4" s="35"/>
      <c r="O4" s="36"/>
    </row>
    <row r="5" spans="1:15" s="46" customFormat="1" ht="19.5" customHeight="1">
      <c r="A5" s="174" t="s">
        <v>109</v>
      </c>
      <c r="B5" s="174"/>
      <c r="C5" s="174"/>
      <c r="D5" s="37"/>
      <c r="E5" s="38" t="s">
        <v>5</v>
      </c>
      <c r="F5" s="39"/>
      <c r="G5" s="38" t="s">
        <v>6</v>
      </c>
      <c r="H5" s="39"/>
      <c r="I5" s="40" t="s">
        <v>7</v>
      </c>
      <c r="J5" s="41"/>
      <c r="K5" s="42"/>
      <c r="L5" s="43"/>
      <c r="M5" s="43"/>
      <c r="N5" s="44"/>
      <c r="O5" s="45"/>
    </row>
    <row r="6" spans="1:15" s="46" customFormat="1" ht="19.5" customHeight="1">
      <c r="A6" s="175"/>
      <c r="B6" s="175"/>
      <c r="C6" s="175"/>
      <c r="D6" s="47"/>
      <c r="E6" s="48" t="s">
        <v>8</v>
      </c>
      <c r="F6" s="49" t="s">
        <v>1</v>
      </c>
      <c r="G6" s="48" t="s">
        <v>8</v>
      </c>
      <c r="H6" s="49" t="s">
        <v>1</v>
      </c>
      <c r="I6" s="48" t="s">
        <v>8</v>
      </c>
      <c r="J6" s="50" t="s">
        <v>1</v>
      </c>
      <c r="K6" s="51"/>
      <c r="L6" s="52" t="s">
        <v>9</v>
      </c>
      <c r="M6" s="52"/>
      <c r="N6" s="53"/>
      <c r="O6" s="54" t="s">
        <v>10</v>
      </c>
    </row>
    <row r="7" spans="1:15" s="46" customFormat="1" ht="6.75" customHeight="1">
      <c r="A7" s="55"/>
      <c r="B7" s="56"/>
      <c r="C7" s="56"/>
      <c r="D7" s="57"/>
      <c r="E7" s="58"/>
      <c r="F7" s="59"/>
      <c r="G7" s="58"/>
      <c r="H7" s="59"/>
      <c r="I7" s="58"/>
      <c r="J7" s="60"/>
      <c r="K7" s="61"/>
      <c r="L7" s="62"/>
      <c r="M7" s="62"/>
      <c r="N7" s="63"/>
      <c r="O7" s="64"/>
    </row>
    <row r="8" spans="1:15" s="72" customFormat="1" ht="15" customHeight="1">
      <c r="A8" s="177" t="s">
        <v>11</v>
      </c>
      <c r="B8" s="178"/>
      <c r="C8" s="178"/>
      <c r="D8" s="65"/>
      <c r="E8" s="66">
        <f>SUM(E10,E18,E26,E37,E42,E45,E48)</f>
        <v>2454011450793.74</v>
      </c>
      <c r="F8" s="66">
        <f>IF(E$8&gt;0,(E8/E$8)*100,0)</f>
        <v>100</v>
      </c>
      <c r="G8" s="66">
        <f>SUM(G10,G18,G26,G37,G42,G45,G48)</f>
        <v>2327379559355.1</v>
      </c>
      <c r="H8" s="66">
        <f>IF(G$8&gt;0,(G8/G$8)*100,0)</f>
        <v>100</v>
      </c>
      <c r="I8" s="67">
        <f>E8-G8</f>
        <v>126631891438.64014</v>
      </c>
      <c r="J8" s="68">
        <f>IF(G8=0,0,((I8/G8)*100))</f>
        <v>5.440964320994935</v>
      </c>
      <c r="K8" s="61"/>
      <c r="L8" s="62" t="s">
        <v>12</v>
      </c>
      <c r="M8" s="69"/>
      <c r="N8" s="70"/>
      <c r="O8" s="71">
        <v>41000</v>
      </c>
    </row>
    <row r="9" spans="1:15" s="72" customFormat="1" ht="8.25" customHeight="1">
      <c r="A9" s="55"/>
      <c r="B9" s="73"/>
      <c r="C9" s="74"/>
      <c r="D9" s="75"/>
      <c r="E9" s="66"/>
      <c r="F9" s="66"/>
      <c r="G9" s="66"/>
      <c r="H9" s="76"/>
      <c r="I9" s="77"/>
      <c r="J9" s="78"/>
      <c r="K9" s="61"/>
      <c r="L9" s="79"/>
      <c r="M9" s="80"/>
      <c r="N9" s="81"/>
      <c r="O9" s="71"/>
    </row>
    <row r="10" spans="1:15" s="82" customFormat="1" ht="13.5" customHeight="1">
      <c r="A10" s="73" t="s">
        <v>13</v>
      </c>
      <c r="C10" s="74"/>
      <c r="D10" s="83"/>
      <c r="E10" s="66">
        <f>SUM(E11:E16)</f>
        <v>426869104190.1</v>
      </c>
      <c r="F10" s="66">
        <f aca="true" t="shared" si="0" ref="F10:F16">IF(E$8&gt;0,(E10/E$8)*100,0)</f>
        <v>17.394747854661837</v>
      </c>
      <c r="G10" s="66">
        <f>SUM(G11:G16)</f>
        <v>419381006972.37</v>
      </c>
      <c r="H10" s="66">
        <f aca="true" t="shared" si="1" ref="H10:H16">IF(G$8&gt;0,(G10/G$8)*100,0)</f>
        <v>18.019450471094515</v>
      </c>
      <c r="I10" s="67">
        <f aca="true" t="shared" si="2" ref="I10:I16">E10-G10</f>
        <v>7488097217.72998</v>
      </c>
      <c r="J10" s="68">
        <f aca="true" t="shared" si="3" ref="J10:J16">IF(G10=0,0,((I10/G10)*100))</f>
        <v>1.7855117645380916</v>
      </c>
      <c r="K10" s="79" t="s">
        <v>14</v>
      </c>
      <c r="L10" s="79" t="s">
        <v>15</v>
      </c>
      <c r="M10" s="80"/>
      <c r="N10" s="84"/>
      <c r="O10" s="64">
        <v>41100</v>
      </c>
    </row>
    <row r="11" spans="1:15" s="82" customFormat="1" ht="15" customHeight="1">
      <c r="A11" s="55"/>
      <c r="B11" s="176" t="s">
        <v>16</v>
      </c>
      <c r="C11" s="176"/>
      <c r="D11" s="83"/>
      <c r="E11" s="86">
        <v>225478705577.35995</v>
      </c>
      <c r="F11" s="66">
        <f t="shared" si="0"/>
        <v>9.188168437617916</v>
      </c>
      <c r="G11" s="86">
        <v>218681229687.46</v>
      </c>
      <c r="H11" s="66">
        <f t="shared" si="1"/>
        <v>9.396027769018259</v>
      </c>
      <c r="I11" s="67">
        <f t="shared" si="2"/>
        <v>6797475889.899963</v>
      </c>
      <c r="J11" s="68">
        <f t="shared" si="3"/>
        <v>3.1083947623739543</v>
      </c>
      <c r="K11" s="61"/>
      <c r="L11" s="87" t="s">
        <v>17</v>
      </c>
      <c r="M11" s="80" t="s">
        <v>16</v>
      </c>
      <c r="N11" s="84"/>
      <c r="O11" s="71">
        <v>41110</v>
      </c>
    </row>
    <row r="12" spans="1:15" s="82" customFormat="1" ht="15" customHeight="1">
      <c r="A12" s="55"/>
      <c r="B12" s="176" t="s">
        <v>18</v>
      </c>
      <c r="C12" s="176"/>
      <c r="D12" s="83"/>
      <c r="E12" s="86">
        <v>1319841300</v>
      </c>
      <c r="F12" s="66">
        <f t="shared" si="0"/>
        <v>0.0537830130977222</v>
      </c>
      <c r="G12" s="86">
        <v>1583415259</v>
      </c>
      <c r="H12" s="66">
        <f t="shared" si="1"/>
        <v>0.06803425133796194</v>
      </c>
      <c r="I12" s="67">
        <f t="shared" si="2"/>
        <v>-263573959</v>
      </c>
      <c r="J12" s="68">
        <f t="shared" si="3"/>
        <v>-16.64591505619689</v>
      </c>
      <c r="K12" s="61"/>
      <c r="L12" s="87" t="s">
        <v>19</v>
      </c>
      <c r="M12" s="80" t="s">
        <v>18</v>
      </c>
      <c r="N12" s="84"/>
      <c r="O12" s="71">
        <v>41120</v>
      </c>
    </row>
    <row r="13" spans="1:15" s="82" customFormat="1" ht="15" customHeight="1">
      <c r="A13" s="55"/>
      <c r="B13" s="176" t="s">
        <v>20</v>
      </c>
      <c r="C13" s="176"/>
      <c r="D13" s="83"/>
      <c r="E13" s="86">
        <v>34184973831.91</v>
      </c>
      <c r="F13" s="66">
        <f t="shared" si="0"/>
        <v>1.393024218401793</v>
      </c>
      <c r="G13" s="86">
        <v>24162204169.14</v>
      </c>
      <c r="H13" s="66">
        <f t="shared" si="1"/>
        <v>1.0381720537167203</v>
      </c>
      <c r="I13" s="67">
        <f t="shared" si="2"/>
        <v>10022769662.77</v>
      </c>
      <c r="J13" s="68">
        <f t="shared" si="3"/>
        <v>41.48118935097443</v>
      </c>
      <c r="K13" s="61"/>
      <c r="L13" s="87" t="s">
        <v>21</v>
      </c>
      <c r="M13" s="80" t="s">
        <v>22</v>
      </c>
      <c r="N13" s="84"/>
      <c r="O13" s="71">
        <v>41130</v>
      </c>
    </row>
    <row r="14" spans="1:15" s="82" customFormat="1" ht="15" customHeight="1">
      <c r="A14" s="55"/>
      <c r="B14" s="176" t="s">
        <v>23</v>
      </c>
      <c r="C14" s="176"/>
      <c r="D14" s="83"/>
      <c r="E14" s="86">
        <v>139380238279.8</v>
      </c>
      <c r="F14" s="66">
        <f t="shared" si="0"/>
        <v>5.679689808893027</v>
      </c>
      <c r="G14" s="86">
        <v>131594859143.69</v>
      </c>
      <c r="H14" s="66">
        <f t="shared" si="1"/>
        <v>5.654207050789514</v>
      </c>
      <c r="I14" s="67">
        <f t="shared" si="2"/>
        <v>7785379136.109985</v>
      </c>
      <c r="J14" s="68">
        <f t="shared" si="3"/>
        <v>5.916172703683688</v>
      </c>
      <c r="K14" s="61"/>
      <c r="L14" s="87" t="s">
        <v>24</v>
      </c>
      <c r="M14" s="80" t="s">
        <v>23</v>
      </c>
      <c r="N14" s="84"/>
      <c r="O14" s="71">
        <v>41140</v>
      </c>
    </row>
    <row r="15" spans="1:15" s="82" customFormat="1" ht="15" customHeight="1">
      <c r="A15" s="55"/>
      <c r="B15" s="176" t="s">
        <v>25</v>
      </c>
      <c r="C15" s="176"/>
      <c r="D15" s="83"/>
      <c r="E15" s="86">
        <v>13224734148.65</v>
      </c>
      <c r="F15" s="66">
        <f t="shared" si="0"/>
        <v>0.5389027074169728</v>
      </c>
      <c r="G15" s="86">
        <v>31254425702.7</v>
      </c>
      <c r="H15" s="66">
        <f t="shared" si="1"/>
        <v>1.3429019592902318</v>
      </c>
      <c r="I15" s="67">
        <f t="shared" si="2"/>
        <v>-18029691554.050003</v>
      </c>
      <c r="J15" s="68">
        <f t="shared" si="3"/>
        <v>-57.6868432187908</v>
      </c>
      <c r="K15" s="61"/>
      <c r="L15" s="87" t="s">
        <v>26</v>
      </c>
      <c r="M15" s="80" t="s">
        <v>25</v>
      </c>
      <c r="N15" s="84"/>
      <c r="O15" s="71">
        <v>41150</v>
      </c>
    </row>
    <row r="16" spans="1:15" s="82" customFormat="1" ht="15" customHeight="1">
      <c r="A16" s="55"/>
      <c r="B16" s="176" t="s">
        <v>27</v>
      </c>
      <c r="C16" s="176"/>
      <c r="D16" s="83"/>
      <c r="E16" s="86">
        <v>13280611052.380001</v>
      </c>
      <c r="F16" s="66">
        <f t="shared" si="0"/>
        <v>0.5411796692344056</v>
      </c>
      <c r="G16" s="86">
        <v>12104873010.380001</v>
      </c>
      <c r="H16" s="66">
        <f t="shared" si="1"/>
        <v>0.5201073869418262</v>
      </c>
      <c r="I16" s="67">
        <f t="shared" si="2"/>
        <v>1175738042</v>
      </c>
      <c r="J16" s="68">
        <f t="shared" si="3"/>
        <v>9.712931651507601</v>
      </c>
      <c r="K16" s="61"/>
      <c r="L16" s="87" t="s">
        <v>28</v>
      </c>
      <c r="M16" s="80" t="s">
        <v>29</v>
      </c>
      <c r="N16" s="84"/>
      <c r="O16" s="71">
        <v>41160</v>
      </c>
    </row>
    <row r="17" spans="1:15" s="82" customFormat="1" ht="8.25" customHeight="1">
      <c r="A17" s="55"/>
      <c r="B17" s="73"/>
      <c r="C17" s="74"/>
      <c r="D17" s="83"/>
      <c r="E17" s="66"/>
      <c r="F17" s="66"/>
      <c r="G17" s="86"/>
      <c r="H17" s="66"/>
      <c r="I17" s="67"/>
      <c r="J17" s="68"/>
      <c r="K17" s="61"/>
      <c r="L17" s="79"/>
      <c r="M17" s="80"/>
      <c r="N17" s="84"/>
      <c r="O17" s="71"/>
    </row>
    <row r="18" spans="1:15" s="82" customFormat="1" ht="13.5" customHeight="1">
      <c r="A18" s="73" t="s">
        <v>30</v>
      </c>
      <c r="C18" s="74"/>
      <c r="D18" s="83"/>
      <c r="E18" s="66">
        <f>SUM(E20:E24)</f>
        <v>424510626652.24005</v>
      </c>
      <c r="F18" s="66">
        <f>IF(E$8&gt;0,(E18/E$8)*100,0)</f>
        <v>17.29864082398368</v>
      </c>
      <c r="G18" s="66">
        <f>SUM(G20:G24)</f>
        <v>385853285095.44</v>
      </c>
      <c r="H18" s="66">
        <f>IF(G$8&gt;0,(G18/G$8)*100,0)</f>
        <v>16.578872300586724</v>
      </c>
      <c r="I18" s="67">
        <f>E18-G18</f>
        <v>38657341556.80005</v>
      </c>
      <c r="J18" s="68">
        <f>IF(G18=0,0,((I18/G18)*100))</f>
        <v>10.018663323609706</v>
      </c>
      <c r="K18" s="79" t="s">
        <v>31</v>
      </c>
      <c r="L18" s="79" t="s">
        <v>110</v>
      </c>
      <c r="M18" s="80"/>
      <c r="N18" s="84"/>
      <c r="O18" s="64">
        <v>41200</v>
      </c>
    </row>
    <row r="19" spans="1:15" s="82" customFormat="1" ht="13.5" customHeight="1">
      <c r="A19" s="73" t="s">
        <v>32</v>
      </c>
      <c r="C19" s="74"/>
      <c r="D19" s="83"/>
      <c r="E19" s="66"/>
      <c r="F19" s="66"/>
      <c r="G19" s="86"/>
      <c r="H19" s="66"/>
      <c r="I19" s="67"/>
      <c r="J19" s="68"/>
      <c r="K19" s="79"/>
      <c r="L19" s="79" t="s">
        <v>33</v>
      </c>
      <c r="M19" s="80"/>
      <c r="N19" s="84"/>
      <c r="O19" s="64"/>
    </row>
    <row r="20" spans="1:15" s="82" customFormat="1" ht="15" customHeight="1">
      <c r="A20" s="55"/>
      <c r="B20" s="176" t="s">
        <v>34</v>
      </c>
      <c r="C20" s="179"/>
      <c r="D20" s="83"/>
      <c r="E20" s="86">
        <v>138535286065.45</v>
      </c>
      <c r="F20" s="66">
        <f>IF(E$8&gt;0,(E20/E$8)*100,0)</f>
        <v>5.645258338979687</v>
      </c>
      <c r="G20" s="86">
        <v>111482890628.45</v>
      </c>
      <c r="H20" s="66">
        <f>IF(G$8&gt;0,(G20/G$8)*100,0)</f>
        <v>4.790060571784909</v>
      </c>
      <c r="I20" s="67">
        <f>E20-G20</f>
        <v>27052395437.000015</v>
      </c>
      <c r="J20" s="68">
        <f>IF(G20=0,0,((I20/G20)*100))</f>
        <v>24.265961605857704</v>
      </c>
      <c r="K20" s="61"/>
      <c r="L20" s="87" t="s">
        <v>17</v>
      </c>
      <c r="M20" s="80" t="s">
        <v>34</v>
      </c>
      <c r="N20" s="84"/>
      <c r="O20" s="71">
        <v>41210</v>
      </c>
    </row>
    <row r="21" spans="1:15" s="82" customFormat="1" ht="15" customHeight="1">
      <c r="A21" s="55"/>
      <c r="B21" s="176" t="s">
        <v>35</v>
      </c>
      <c r="C21" s="179"/>
      <c r="D21" s="83"/>
      <c r="E21" s="86">
        <v>22700798</v>
      </c>
      <c r="F21" s="66">
        <f>IF(E$8&gt;0,(E21/E$8)*100,0)</f>
        <v>0.0009250485767968817</v>
      </c>
      <c r="G21" s="86">
        <v>42807593</v>
      </c>
      <c r="H21" s="66">
        <f>IF(G$8&gt;0,(G21/G$8)*100,0)</f>
        <v>0.0018393043295379663</v>
      </c>
      <c r="I21" s="67">
        <f>E21-G21</f>
        <v>-20106795</v>
      </c>
      <c r="J21" s="68">
        <f>IF(G21=0,0,((I21/G21)*100))</f>
        <v>-46.97016017695739</v>
      </c>
      <c r="K21" s="61"/>
      <c r="L21" s="87" t="s">
        <v>19</v>
      </c>
      <c r="M21" s="80" t="s">
        <v>35</v>
      </c>
      <c r="N21" s="84"/>
      <c r="O21" s="71">
        <v>41220</v>
      </c>
    </row>
    <row r="22" spans="1:15" s="82" customFormat="1" ht="15" customHeight="1">
      <c r="A22" s="55"/>
      <c r="B22" s="176" t="s">
        <v>36</v>
      </c>
      <c r="C22" s="179"/>
      <c r="D22" s="83"/>
      <c r="E22" s="86">
        <v>214502344838.22</v>
      </c>
      <c r="F22" s="66">
        <f>IF(E$8&gt;0,(E22/E$8)*100,0)</f>
        <v>8.740886061018179</v>
      </c>
      <c r="G22" s="86">
        <v>224202405659.22</v>
      </c>
      <c r="H22" s="66">
        <f>IF(G$8&gt;0,(G22/G$8)*100,0)</f>
        <v>9.633254909282819</v>
      </c>
      <c r="I22" s="67">
        <f>E22-G22</f>
        <v>-9700060821</v>
      </c>
      <c r="J22" s="68">
        <f>IF(G22=0,0,((I22/G22)*100))</f>
        <v>-4.326474906671502</v>
      </c>
      <c r="K22" s="61"/>
      <c r="L22" s="87" t="s">
        <v>21</v>
      </c>
      <c r="M22" s="80" t="s">
        <v>36</v>
      </c>
      <c r="N22" s="84"/>
      <c r="O22" s="71">
        <v>41230</v>
      </c>
    </row>
    <row r="23" spans="1:15" s="82" customFormat="1" ht="15" customHeight="1">
      <c r="A23" s="55"/>
      <c r="B23" s="176" t="s">
        <v>37</v>
      </c>
      <c r="C23" s="179"/>
      <c r="D23" s="83"/>
      <c r="E23" s="86">
        <v>58550080762.88</v>
      </c>
      <c r="F23" s="66">
        <f>IF(E$8&gt;0,(E23/E$8)*100,0)</f>
        <v>2.385892728574767</v>
      </c>
      <c r="G23" s="86">
        <v>36103952862.88</v>
      </c>
      <c r="H23" s="66">
        <f>IF(G$8&gt;0,(G23/G$8)*100,0)</f>
        <v>1.551270514418548</v>
      </c>
      <c r="I23" s="67">
        <f>E23-G23</f>
        <v>22446127900</v>
      </c>
      <c r="J23" s="68">
        <f>IF(G23=0,0,((I23/G23)*100))</f>
        <v>62.17083205611487</v>
      </c>
      <c r="K23" s="61"/>
      <c r="L23" s="87" t="s">
        <v>24</v>
      </c>
      <c r="M23" s="80" t="s">
        <v>37</v>
      </c>
      <c r="N23" s="84"/>
      <c r="O23" s="71">
        <v>41230</v>
      </c>
    </row>
    <row r="24" spans="1:15" s="82" customFormat="1" ht="15" customHeight="1">
      <c r="A24" s="55"/>
      <c r="B24" s="176" t="s">
        <v>38</v>
      </c>
      <c r="C24" s="179"/>
      <c r="D24" s="83"/>
      <c r="E24" s="86">
        <v>12900214187.69</v>
      </c>
      <c r="F24" s="66">
        <f>IF(E$8&gt;0,(E24/E$8)*100,0)</f>
        <v>0.5256786468342467</v>
      </c>
      <c r="G24" s="86">
        <v>14021228351.890001</v>
      </c>
      <c r="H24" s="66">
        <f>IF(G$8&gt;0,(G24/G$8)*100,0)</f>
        <v>0.6024470007709091</v>
      </c>
      <c r="I24" s="67">
        <f>E24-G24</f>
        <v>-1121014164.2000008</v>
      </c>
      <c r="J24" s="68">
        <f>IF(G24=0,0,((I24/G24)*100))</f>
        <v>-7.995120941375246</v>
      </c>
      <c r="K24" s="61"/>
      <c r="L24" s="87" t="s">
        <v>26</v>
      </c>
      <c r="M24" s="80" t="s">
        <v>38</v>
      </c>
      <c r="N24" s="84"/>
      <c r="O24" s="64">
        <v>41240</v>
      </c>
    </row>
    <row r="25" spans="1:15" s="82" customFormat="1" ht="8.25" customHeight="1">
      <c r="A25" s="55"/>
      <c r="B25" s="73"/>
      <c r="C25" s="74"/>
      <c r="D25" s="83"/>
      <c r="E25" s="66"/>
      <c r="F25" s="66"/>
      <c r="G25" s="86"/>
      <c r="H25" s="66"/>
      <c r="I25" s="67"/>
      <c r="J25" s="68"/>
      <c r="K25" s="61"/>
      <c r="L25" s="79"/>
      <c r="M25" s="80"/>
      <c r="N25" s="84"/>
      <c r="O25" s="64"/>
    </row>
    <row r="26" spans="1:15" s="82" customFormat="1" ht="13.5" customHeight="1">
      <c r="A26" s="73" t="s">
        <v>39</v>
      </c>
      <c r="C26" s="74"/>
      <c r="D26" s="83"/>
      <c r="E26" s="66">
        <f>SUM(E27:E35)</f>
        <v>1234765351387.04</v>
      </c>
      <c r="F26" s="66">
        <f aca="true" t="shared" si="4" ref="F26:F35">IF(E$8&gt;0,(E26/E$8)*100,0)</f>
        <v>50.31620170263101</v>
      </c>
      <c r="G26" s="66">
        <f>SUM(G27:G35)</f>
        <v>1158718469712.99</v>
      </c>
      <c r="H26" s="66">
        <f aca="true" t="shared" si="5" ref="H26:H35">IF(G$8&gt;0,(G26/G$8)*100,0)</f>
        <v>49.78639883019607</v>
      </c>
      <c r="I26" s="67">
        <f aca="true" t="shared" si="6" ref="I26:I35">E26-G26</f>
        <v>76046881674.05005</v>
      </c>
      <c r="J26" s="68">
        <f aca="true" t="shared" si="7" ref="J26:J35">IF(G26=0,0,((I26/G26)*100))</f>
        <v>6.563016268558018</v>
      </c>
      <c r="K26" s="79" t="s">
        <v>40</v>
      </c>
      <c r="L26" s="79" t="s">
        <v>41</v>
      </c>
      <c r="M26" s="80"/>
      <c r="N26" s="84"/>
      <c r="O26" s="71">
        <v>41300</v>
      </c>
    </row>
    <row r="27" spans="1:15" s="82" customFormat="1" ht="15" customHeight="1">
      <c r="A27" s="55"/>
      <c r="B27" s="176" t="s">
        <v>42</v>
      </c>
      <c r="C27" s="179"/>
      <c r="D27" s="83"/>
      <c r="E27" s="86">
        <v>351570810457.51</v>
      </c>
      <c r="F27" s="66">
        <f t="shared" si="4"/>
        <v>14.326372044588293</v>
      </c>
      <c r="G27" s="86">
        <v>295127223727.91</v>
      </c>
      <c r="H27" s="66">
        <f t="shared" si="5"/>
        <v>12.680665796071851</v>
      </c>
      <c r="I27" s="67">
        <f t="shared" si="6"/>
        <v>56443586729.60004</v>
      </c>
      <c r="J27" s="68">
        <f t="shared" si="7"/>
        <v>19.12517117757924</v>
      </c>
      <c r="K27" s="61"/>
      <c r="L27" s="87" t="s">
        <v>17</v>
      </c>
      <c r="M27" s="80" t="s">
        <v>42</v>
      </c>
      <c r="N27" s="84"/>
      <c r="O27" s="71">
        <v>41310</v>
      </c>
    </row>
    <row r="28" spans="1:15" s="82" customFormat="1" ht="15" customHeight="1">
      <c r="A28" s="55"/>
      <c r="B28" s="176" t="s">
        <v>43</v>
      </c>
      <c r="C28" s="179"/>
      <c r="D28" s="83"/>
      <c r="E28" s="86">
        <v>126094738379.28</v>
      </c>
      <c r="F28" s="66">
        <f t="shared" si="4"/>
        <v>5.138310921022605</v>
      </c>
      <c r="G28" s="86">
        <v>85817116254.73</v>
      </c>
      <c r="H28" s="66">
        <f t="shared" si="5"/>
        <v>3.687284951428777</v>
      </c>
      <c r="I28" s="67">
        <f t="shared" si="6"/>
        <v>40277622124.55</v>
      </c>
      <c r="J28" s="68">
        <f t="shared" si="7"/>
        <v>46.93425260876209</v>
      </c>
      <c r="K28" s="61"/>
      <c r="L28" s="87" t="s">
        <v>19</v>
      </c>
      <c r="M28" s="80" t="s">
        <v>43</v>
      </c>
      <c r="N28" s="84"/>
      <c r="O28" s="64">
        <v>41320</v>
      </c>
    </row>
    <row r="29" spans="1:15" s="82" customFormat="1" ht="15" customHeight="1">
      <c r="A29" s="55"/>
      <c r="B29" s="176" t="s">
        <v>44</v>
      </c>
      <c r="C29" s="179"/>
      <c r="D29" s="83"/>
      <c r="E29" s="86">
        <v>119469265906.76</v>
      </c>
      <c r="F29" s="66">
        <f t="shared" si="4"/>
        <v>4.868325527499806</v>
      </c>
      <c r="G29" s="86">
        <v>110443343077.06</v>
      </c>
      <c r="H29" s="66">
        <f t="shared" si="5"/>
        <v>4.745394563302904</v>
      </c>
      <c r="I29" s="67">
        <f t="shared" si="6"/>
        <v>9025922829.699997</v>
      </c>
      <c r="J29" s="68">
        <f t="shared" si="7"/>
        <v>8.172446231913053</v>
      </c>
      <c r="K29" s="61"/>
      <c r="L29" s="87" t="s">
        <v>21</v>
      </c>
      <c r="M29" s="80" t="s">
        <v>45</v>
      </c>
      <c r="N29" s="84"/>
      <c r="O29" s="64">
        <v>41330</v>
      </c>
    </row>
    <row r="30" spans="1:15" s="82" customFormat="1" ht="15" customHeight="1">
      <c r="A30" s="55"/>
      <c r="B30" s="176" t="s">
        <v>46</v>
      </c>
      <c r="C30" s="179"/>
      <c r="D30" s="83"/>
      <c r="E30" s="86">
        <v>97526424438.98999</v>
      </c>
      <c r="F30" s="66">
        <f t="shared" si="4"/>
        <v>3.9741633808369334</v>
      </c>
      <c r="G30" s="86">
        <v>95444152307.40999</v>
      </c>
      <c r="H30" s="66">
        <f t="shared" si="5"/>
        <v>4.100927668792316</v>
      </c>
      <c r="I30" s="67">
        <f t="shared" si="6"/>
        <v>2082272131.5800018</v>
      </c>
      <c r="J30" s="68">
        <f t="shared" si="7"/>
        <v>2.1816654883929862</v>
      </c>
      <c r="K30" s="61"/>
      <c r="L30" s="87" t="s">
        <v>24</v>
      </c>
      <c r="M30" s="80" t="s">
        <v>46</v>
      </c>
      <c r="N30" s="84"/>
      <c r="O30" s="64">
        <v>41340</v>
      </c>
    </row>
    <row r="31" spans="1:15" s="82" customFormat="1" ht="15" customHeight="1">
      <c r="A31" s="55"/>
      <c r="B31" s="176" t="s">
        <v>47</v>
      </c>
      <c r="C31" s="179"/>
      <c r="D31" s="83"/>
      <c r="E31" s="86">
        <v>46501708691.76</v>
      </c>
      <c r="F31" s="66">
        <f t="shared" si="4"/>
        <v>1.8949263124554374</v>
      </c>
      <c r="G31" s="86">
        <v>51566644977.590004</v>
      </c>
      <c r="H31" s="66">
        <f t="shared" si="5"/>
        <v>2.21565256815604</v>
      </c>
      <c r="I31" s="67">
        <f t="shared" si="6"/>
        <v>-5064936285.830002</v>
      </c>
      <c r="J31" s="68">
        <f t="shared" si="7"/>
        <v>-9.822117161260225</v>
      </c>
      <c r="K31" s="61"/>
      <c r="L31" s="87" t="s">
        <v>26</v>
      </c>
      <c r="M31" s="80" t="s">
        <v>47</v>
      </c>
      <c r="N31" s="84"/>
      <c r="O31" s="64">
        <v>41350</v>
      </c>
    </row>
    <row r="32" spans="1:15" s="82" customFormat="1" ht="15" customHeight="1">
      <c r="A32" s="55"/>
      <c r="B32" s="176" t="s">
        <v>48</v>
      </c>
      <c r="C32" s="179"/>
      <c r="D32" s="83"/>
      <c r="E32" s="86">
        <v>28744317737.74</v>
      </c>
      <c r="F32" s="66">
        <f t="shared" si="4"/>
        <v>1.1713196256049565</v>
      </c>
      <c r="G32" s="86">
        <v>26661641622.290005</v>
      </c>
      <c r="H32" s="66">
        <f t="shared" si="5"/>
        <v>1.1455648269798224</v>
      </c>
      <c r="I32" s="67">
        <f t="shared" si="6"/>
        <v>2082676115.449997</v>
      </c>
      <c r="J32" s="68">
        <f t="shared" si="7"/>
        <v>7.811507426867563</v>
      </c>
      <c r="K32" s="61"/>
      <c r="L32" s="87" t="s">
        <v>28</v>
      </c>
      <c r="M32" s="80" t="s">
        <v>48</v>
      </c>
      <c r="N32" s="84"/>
      <c r="O32" s="64">
        <v>41360</v>
      </c>
    </row>
    <row r="33" spans="1:15" s="82" customFormat="1" ht="15" customHeight="1">
      <c r="A33" s="55"/>
      <c r="B33" s="176" t="s">
        <v>49</v>
      </c>
      <c r="C33" s="179"/>
      <c r="D33" s="83"/>
      <c r="E33" s="86">
        <v>6304629</v>
      </c>
      <c r="F33" s="66">
        <f t="shared" si="4"/>
        <v>0.0002569111483958558</v>
      </c>
      <c r="G33" s="86">
        <v>11969899</v>
      </c>
      <c r="H33" s="66">
        <f t="shared" si="5"/>
        <v>0.0005143079886512698</v>
      </c>
      <c r="I33" s="67">
        <f t="shared" si="6"/>
        <v>-5665270</v>
      </c>
      <c r="J33" s="68">
        <f t="shared" si="7"/>
        <v>-47.3293049506934</v>
      </c>
      <c r="K33" s="61"/>
      <c r="L33" s="87" t="s">
        <v>50</v>
      </c>
      <c r="M33" s="80" t="s">
        <v>49</v>
      </c>
      <c r="N33" s="84"/>
      <c r="O33" s="64">
        <v>41370</v>
      </c>
    </row>
    <row r="34" spans="1:15" s="82" customFormat="1" ht="15" customHeight="1">
      <c r="A34" s="55"/>
      <c r="B34" s="176" t="s">
        <v>51</v>
      </c>
      <c r="C34" s="179"/>
      <c r="D34" s="83"/>
      <c r="E34" s="86">
        <v>41985201</v>
      </c>
      <c r="F34" s="66">
        <f t="shared" si="4"/>
        <v>0.0017108804030405015</v>
      </c>
      <c r="G34" s="86">
        <v>115070</v>
      </c>
      <c r="H34" s="66">
        <f t="shared" si="5"/>
        <v>4.9441871025061785E-06</v>
      </c>
      <c r="I34" s="67">
        <f t="shared" si="6"/>
        <v>41870131</v>
      </c>
      <c r="J34" s="68">
        <f t="shared" si="7"/>
        <v>36386.661162770484</v>
      </c>
      <c r="K34" s="61"/>
      <c r="L34" s="87" t="s">
        <v>52</v>
      </c>
      <c r="M34" s="80" t="s">
        <v>51</v>
      </c>
      <c r="N34" s="84"/>
      <c r="O34" s="64">
        <v>41380</v>
      </c>
    </row>
    <row r="35" spans="1:15" s="82" customFormat="1" ht="15" customHeight="1">
      <c r="A35" s="55"/>
      <c r="B35" s="176" t="s">
        <v>53</v>
      </c>
      <c r="C35" s="179"/>
      <c r="D35" s="83"/>
      <c r="E35" s="86">
        <v>464809795945</v>
      </c>
      <c r="F35" s="66">
        <f t="shared" si="4"/>
        <v>18.940816099071547</v>
      </c>
      <c r="G35" s="86">
        <v>493646262777</v>
      </c>
      <c r="H35" s="66">
        <f t="shared" si="5"/>
        <v>21.210389203288603</v>
      </c>
      <c r="I35" s="67">
        <f t="shared" si="6"/>
        <v>-28836466832</v>
      </c>
      <c r="J35" s="68">
        <f t="shared" si="7"/>
        <v>-5.841524388289879</v>
      </c>
      <c r="K35" s="61"/>
      <c r="L35" s="87" t="s">
        <v>54</v>
      </c>
      <c r="M35" s="80" t="s">
        <v>53</v>
      </c>
      <c r="N35" s="84"/>
      <c r="O35" s="64">
        <v>41390</v>
      </c>
    </row>
    <row r="36" spans="1:15" s="82" customFormat="1" ht="8.25" customHeight="1">
      <c r="A36" s="55"/>
      <c r="B36" s="73"/>
      <c r="C36" s="74"/>
      <c r="D36" s="83"/>
      <c r="E36" s="66"/>
      <c r="F36" s="66"/>
      <c r="G36" s="66"/>
      <c r="H36" s="66"/>
      <c r="I36" s="67"/>
      <c r="J36" s="68"/>
      <c r="K36" s="61"/>
      <c r="L36" s="79"/>
      <c r="M36" s="80"/>
      <c r="N36" s="84"/>
      <c r="O36" s="71"/>
    </row>
    <row r="37" spans="1:15" s="82" customFormat="1" ht="13.5" customHeight="1">
      <c r="A37" s="73" t="s">
        <v>55</v>
      </c>
      <c r="C37" s="74"/>
      <c r="D37" s="83"/>
      <c r="E37" s="66">
        <f>SUM(E38:E40)</f>
        <v>63895267</v>
      </c>
      <c r="F37" s="66">
        <f>IF(E$8&gt;0,(E37/E$8)*100,0)</f>
        <v>0.002603706962301799</v>
      </c>
      <c r="G37" s="66">
        <f>SUM(G38:G40)</f>
        <v>59527480</v>
      </c>
      <c r="H37" s="66">
        <f>IF(G$8&gt;0,(G37/G$8)*100,0)</f>
        <v>0.0025577039963560833</v>
      </c>
      <c r="I37" s="67">
        <f>E37-G37</f>
        <v>4367787</v>
      </c>
      <c r="J37" s="68">
        <f>IF(G37=0,0,((I37/G37)*100))</f>
        <v>7.337429704734687</v>
      </c>
      <c r="K37" s="79" t="s">
        <v>56</v>
      </c>
      <c r="L37" s="79" t="s">
        <v>57</v>
      </c>
      <c r="M37" s="80"/>
      <c r="N37" s="84"/>
      <c r="O37" s="64">
        <v>41400</v>
      </c>
    </row>
    <row r="38" spans="1:15" s="82" customFormat="1" ht="15" customHeight="1">
      <c r="A38" s="55"/>
      <c r="B38" s="176" t="s">
        <v>58</v>
      </c>
      <c r="C38" s="179"/>
      <c r="D38" s="83"/>
      <c r="E38" s="86">
        <v>52526336</v>
      </c>
      <c r="F38" s="66">
        <f>IF(E$8&gt;0,(E38/E$8)*100,0)</f>
        <v>0.002140427502202998</v>
      </c>
      <c r="G38" s="86">
        <v>56378900</v>
      </c>
      <c r="H38" s="66">
        <f>IF(G$8&gt;0,(G38/G$8)*100,0)</f>
        <v>0.0024224196596287968</v>
      </c>
      <c r="I38" s="67">
        <f>E38-G38</f>
        <v>-3852564</v>
      </c>
      <c r="J38" s="68">
        <f>IF(G38=0,0,((I38/G38)*100))</f>
        <v>-6.8333436799937575</v>
      </c>
      <c r="K38" s="61"/>
      <c r="L38" s="87" t="s">
        <v>17</v>
      </c>
      <c r="M38" s="80" t="s">
        <v>58</v>
      </c>
      <c r="N38" s="84"/>
      <c r="O38" s="64">
        <v>41410</v>
      </c>
    </row>
    <row r="39" spans="1:15" s="82" customFormat="1" ht="15" customHeight="1">
      <c r="A39" s="55"/>
      <c r="B39" s="176" t="s">
        <v>59</v>
      </c>
      <c r="C39" s="179"/>
      <c r="D39" s="83"/>
      <c r="E39" s="86">
        <v>6132739</v>
      </c>
      <c r="F39" s="66">
        <f>IF(E$8&gt;0,(E39/E$8)*100,0)</f>
        <v>0.0002499066986022575</v>
      </c>
      <c r="G39" s="86">
        <v>3148580</v>
      </c>
      <c r="H39" s="66">
        <f>IF(G$8&gt;0,(G39/G$8)*100,0)</f>
        <v>0.00013528433672728692</v>
      </c>
      <c r="I39" s="67">
        <f>E39-G39</f>
        <v>2984159</v>
      </c>
      <c r="J39" s="68">
        <f>IF(G39=0,0,((I39/G39)*100))</f>
        <v>94.77793163902457</v>
      </c>
      <c r="K39" s="61"/>
      <c r="L39" s="87" t="s">
        <v>19</v>
      </c>
      <c r="M39" s="80" t="s">
        <v>59</v>
      </c>
      <c r="N39" s="84"/>
      <c r="O39" s="64">
        <v>41420</v>
      </c>
    </row>
    <row r="40" spans="1:15" s="82" customFormat="1" ht="15" customHeight="1">
      <c r="A40" s="55"/>
      <c r="B40" s="176" t="s">
        <v>60</v>
      </c>
      <c r="C40" s="179"/>
      <c r="D40" s="83"/>
      <c r="E40" s="86">
        <v>5236192</v>
      </c>
      <c r="F40" s="66">
        <f>IF(E$8&gt;0,(E40/E$8)*100,0)</f>
        <v>0.00021337276149654372</v>
      </c>
      <c r="G40" s="86">
        <v>0</v>
      </c>
      <c r="H40" s="66">
        <f>IF(G$8&gt;0,(G40/G$8)*100,0)</f>
        <v>0</v>
      </c>
      <c r="I40" s="67">
        <f>E40-G40</f>
        <v>5236192</v>
      </c>
      <c r="J40" s="68">
        <f>IF(G40=0,0,((I40/G40)*100))</f>
        <v>0</v>
      </c>
      <c r="K40" s="61"/>
      <c r="L40" s="87" t="s">
        <v>21</v>
      </c>
      <c r="M40" s="80" t="s">
        <v>60</v>
      </c>
      <c r="N40" s="84"/>
      <c r="O40" s="64">
        <v>41430</v>
      </c>
    </row>
    <row r="41" spans="1:15" s="82" customFormat="1" ht="8.25" customHeight="1">
      <c r="A41" s="55"/>
      <c r="B41" s="73"/>
      <c r="C41" s="74"/>
      <c r="D41" s="75"/>
      <c r="E41" s="86"/>
      <c r="F41" s="66"/>
      <c r="G41" s="86"/>
      <c r="H41" s="66"/>
      <c r="I41" s="67"/>
      <c r="J41" s="68"/>
      <c r="K41" s="61"/>
      <c r="L41" s="79"/>
      <c r="M41" s="80"/>
      <c r="N41" s="81"/>
      <c r="O41" s="64"/>
    </row>
    <row r="42" spans="1:15" s="82" customFormat="1" ht="13.5" customHeight="1">
      <c r="A42" s="73" t="s">
        <v>61</v>
      </c>
      <c r="C42" s="74"/>
      <c r="D42" s="75"/>
      <c r="E42" s="66">
        <f>SUM(E43)</f>
        <v>2785964003.5</v>
      </c>
      <c r="F42" s="66">
        <f>IF(E$8&gt;0,(E42/E$8)*100,0)</f>
        <v>0.11352693576873454</v>
      </c>
      <c r="G42" s="66">
        <f>SUM(G43)</f>
        <v>2687489120</v>
      </c>
      <c r="H42" s="66">
        <f>IF(G$8&gt;0,(G42/G$8)*100,0)</f>
        <v>0.1154727474166132</v>
      </c>
      <c r="I42" s="67">
        <f>E42-G42</f>
        <v>98474883.5</v>
      </c>
      <c r="J42" s="68">
        <f>IF(G42=0,0,((I42/G42)*100))</f>
        <v>3.664196545658946</v>
      </c>
      <c r="K42" s="79" t="s">
        <v>62</v>
      </c>
      <c r="L42" s="79" t="s">
        <v>63</v>
      </c>
      <c r="M42" s="80"/>
      <c r="N42" s="81"/>
      <c r="O42" s="64">
        <v>41500</v>
      </c>
    </row>
    <row r="43" spans="1:15" s="88" customFormat="1" ht="15" customHeight="1">
      <c r="A43" s="55"/>
      <c r="B43" s="176" t="s">
        <v>64</v>
      </c>
      <c r="C43" s="176"/>
      <c r="D43" s="83"/>
      <c r="E43" s="86">
        <v>2785964003.5</v>
      </c>
      <c r="F43" s="66">
        <f>IF(E$8&gt;0,(E43/E$8)*100,0)</f>
        <v>0.11352693576873454</v>
      </c>
      <c r="G43" s="86">
        <v>2687489120</v>
      </c>
      <c r="H43" s="66">
        <f>IF(G$8&gt;0,(G43/G$8)*100,0)</f>
        <v>0.1154727474166132</v>
      </c>
      <c r="I43" s="67">
        <f>E43-G43</f>
        <v>98474883.5</v>
      </c>
      <c r="J43" s="68">
        <f>IF(G43=0,0,((I43/G43)*100))</f>
        <v>3.664196545658946</v>
      </c>
      <c r="K43" s="61"/>
      <c r="L43" s="87" t="s">
        <v>17</v>
      </c>
      <c r="M43" s="80" t="s">
        <v>64</v>
      </c>
      <c r="N43" s="84"/>
      <c r="O43" s="64">
        <v>41510</v>
      </c>
    </row>
    <row r="44" spans="1:15" s="5" customFormat="1" ht="8.25" customHeight="1">
      <c r="A44" s="55"/>
      <c r="B44" s="73"/>
      <c r="C44" s="74"/>
      <c r="D44" s="83"/>
      <c r="E44" s="66"/>
      <c r="F44" s="66"/>
      <c r="G44" s="66"/>
      <c r="H44" s="66"/>
      <c r="I44" s="67"/>
      <c r="J44" s="68"/>
      <c r="K44" s="61"/>
      <c r="L44" s="79"/>
      <c r="M44" s="80"/>
      <c r="N44" s="84"/>
      <c r="O44" s="64"/>
    </row>
    <row r="45" spans="1:15" s="89" customFormat="1" ht="15" customHeight="1">
      <c r="A45" s="73" t="s">
        <v>65</v>
      </c>
      <c r="C45" s="74"/>
      <c r="D45" s="83"/>
      <c r="E45" s="66">
        <f>SUM(E46)</f>
        <v>120090747</v>
      </c>
      <c r="F45" s="66">
        <f>IF(E$8&gt;0,(E45/E$8)*100,0)</f>
        <v>0.004893650637251799</v>
      </c>
      <c r="G45" s="66">
        <f>SUM(G46)</f>
        <v>310610054</v>
      </c>
      <c r="H45" s="66">
        <f>IF(G$8&gt;0,(G45/G$8)*100,0)</f>
        <v>0.013345913121539477</v>
      </c>
      <c r="I45" s="67">
        <f>E45-G45</f>
        <v>-190519307</v>
      </c>
      <c r="J45" s="68">
        <f>IF(G45=0,0,((I45/G45)*100))</f>
        <v>-61.33713463119259</v>
      </c>
      <c r="K45" s="79" t="s">
        <v>66</v>
      </c>
      <c r="L45" s="79" t="s">
        <v>67</v>
      </c>
      <c r="M45" s="80"/>
      <c r="N45" s="84"/>
      <c r="O45" s="64">
        <v>41600</v>
      </c>
    </row>
    <row r="46" spans="1:15" s="90" customFormat="1" ht="15" customHeight="1">
      <c r="A46" s="55"/>
      <c r="B46" s="176" t="s">
        <v>68</v>
      </c>
      <c r="C46" s="176"/>
      <c r="D46" s="83"/>
      <c r="E46" s="86">
        <v>120090747</v>
      </c>
      <c r="F46" s="66">
        <f>IF(E$8&gt;0,(E46/E$8)*100,0)</f>
        <v>0.004893650637251799</v>
      </c>
      <c r="G46" s="86">
        <v>310610054</v>
      </c>
      <c r="H46" s="66">
        <f>IF(G$8&gt;0,(G46/G$8)*100,0)</f>
        <v>0.013345913121539477</v>
      </c>
      <c r="I46" s="67">
        <f>E46-G46</f>
        <v>-190519307</v>
      </c>
      <c r="J46" s="68">
        <f>IF(G46=0,0,((I46/G46)*100))</f>
        <v>-61.33713463119259</v>
      </c>
      <c r="K46" s="61"/>
      <c r="L46" s="87" t="s">
        <v>17</v>
      </c>
      <c r="M46" s="80" t="s">
        <v>68</v>
      </c>
      <c r="N46" s="84"/>
      <c r="O46" s="64">
        <v>41610</v>
      </c>
    </row>
    <row r="47" spans="1:20" s="93" customFormat="1" ht="8.25" customHeight="1">
      <c r="A47" s="55"/>
      <c r="B47" s="91"/>
      <c r="C47" s="74"/>
      <c r="D47" s="83"/>
      <c r="E47" s="66"/>
      <c r="F47" s="66"/>
      <c r="G47" s="66"/>
      <c r="H47" s="66"/>
      <c r="I47" s="67"/>
      <c r="J47" s="68"/>
      <c r="K47" s="61"/>
      <c r="L47" s="92"/>
      <c r="M47" s="80"/>
      <c r="N47" s="84"/>
      <c r="O47" s="64"/>
      <c r="S47" s="176"/>
      <c r="T47" s="176"/>
    </row>
    <row r="48" spans="1:15" s="94" customFormat="1" ht="13.5" customHeight="1">
      <c r="A48" s="73" t="s">
        <v>69</v>
      </c>
      <c r="C48" s="74"/>
      <c r="D48" s="83"/>
      <c r="E48" s="66">
        <f>SUM(E49:E52)</f>
        <v>364896418546.8599</v>
      </c>
      <c r="F48" s="66">
        <f>IF(E$8&gt;0,(E48/E$8)*100,0)</f>
        <v>14.86938532535517</v>
      </c>
      <c r="G48" s="66">
        <f>SUM(G49:G52)</f>
        <v>360369170920.3</v>
      </c>
      <c r="H48" s="66">
        <f>IF(G$8&gt;0,(G48/G$8)*100,0)</f>
        <v>15.483902033588182</v>
      </c>
      <c r="I48" s="67">
        <f>E48-G48</f>
        <v>4527247626.559937</v>
      </c>
      <c r="J48" s="68">
        <f>IF(G48=0,0,((I48/G48)*100))</f>
        <v>1.2562805011867102</v>
      </c>
      <c r="K48" s="79" t="s">
        <v>70</v>
      </c>
      <c r="L48" s="79" t="s">
        <v>71</v>
      </c>
      <c r="M48" s="80"/>
      <c r="N48" s="84"/>
      <c r="O48" s="71">
        <v>41700</v>
      </c>
    </row>
    <row r="49" spans="1:15" s="94" customFormat="1" ht="15" customHeight="1">
      <c r="A49" s="55"/>
      <c r="B49" s="176" t="s">
        <v>72</v>
      </c>
      <c r="C49" s="176"/>
      <c r="D49" s="75"/>
      <c r="E49" s="86">
        <v>9472802297.18</v>
      </c>
      <c r="F49" s="66">
        <f>IF(E$8&gt;0,(E49/E$8)*100,0)</f>
        <v>0.3860129623321872</v>
      </c>
      <c r="G49" s="86">
        <v>6142098204.179999</v>
      </c>
      <c r="H49" s="66">
        <f>IF(G$8&gt;0,(G49/G$8)*100,0)</f>
        <v>0.26390616775382914</v>
      </c>
      <c r="I49" s="67">
        <f>E49-G49</f>
        <v>3330704093.000001</v>
      </c>
      <c r="J49" s="68">
        <f>IF(G49=0,0,((I49/G49)*100))</f>
        <v>54.22746400787427</v>
      </c>
      <c r="K49" s="61"/>
      <c r="L49" s="87" t="s">
        <v>17</v>
      </c>
      <c r="M49" s="74" t="s">
        <v>73</v>
      </c>
      <c r="N49" s="81"/>
      <c r="O49" s="64">
        <v>41710</v>
      </c>
    </row>
    <row r="50" spans="1:15" s="94" customFormat="1" ht="15" customHeight="1">
      <c r="A50" s="55"/>
      <c r="B50" s="176" t="s">
        <v>74</v>
      </c>
      <c r="C50" s="176"/>
      <c r="D50" s="75"/>
      <c r="E50" s="86">
        <v>349523383912.99</v>
      </c>
      <c r="F50" s="66">
        <f>IF(E$8&gt;0,(E50/E$8)*100,0)</f>
        <v>14.242940219367684</v>
      </c>
      <c r="G50" s="86">
        <v>348293402020.63995</v>
      </c>
      <c r="H50" s="66">
        <f>IF(G$8&gt;0,(G50/G$8)*100,0)</f>
        <v>14.965045156499936</v>
      </c>
      <c r="I50" s="67">
        <f>E50-G50</f>
        <v>1229981892.3500366</v>
      </c>
      <c r="J50" s="68">
        <f>IF(G50=0,0,((I50/G50)*100))</f>
        <v>0.3531453324163596</v>
      </c>
      <c r="K50" s="61"/>
      <c r="L50" s="87" t="s">
        <v>19</v>
      </c>
      <c r="M50" s="80" t="s">
        <v>74</v>
      </c>
      <c r="N50" s="81"/>
      <c r="O50" s="64">
        <v>41720</v>
      </c>
    </row>
    <row r="51" spans="1:15" s="94" customFormat="1" ht="15" customHeight="1">
      <c r="A51" s="55"/>
      <c r="B51" s="176" t="s">
        <v>75</v>
      </c>
      <c r="C51" s="176"/>
      <c r="D51" s="75"/>
      <c r="E51" s="86">
        <v>759213761.97</v>
      </c>
      <c r="F51" s="66">
        <f>IF(E$8&gt;0,(E51/E$8)*100,0)</f>
        <v>0.03093766175069947</v>
      </c>
      <c r="G51" s="86">
        <v>1105994896.15</v>
      </c>
      <c r="H51" s="66">
        <f>IF(G$8&gt;0,(G51/G$8)*100,0)</f>
        <v>0.047521036768771105</v>
      </c>
      <c r="I51" s="67">
        <f>E51-G51</f>
        <v>-346781134.18000007</v>
      </c>
      <c r="J51" s="68">
        <f>IF(G51=0,0,((I51/G51)*100))</f>
        <v>-31.35467761986562</v>
      </c>
      <c r="K51" s="61"/>
      <c r="L51" s="95" t="s">
        <v>21</v>
      </c>
      <c r="M51" s="74" t="s">
        <v>75</v>
      </c>
      <c r="N51" s="81"/>
      <c r="O51" s="64">
        <v>41730</v>
      </c>
    </row>
    <row r="52" spans="1:15" s="94" customFormat="1" ht="27" customHeight="1">
      <c r="A52" s="55"/>
      <c r="B52" s="183" t="s">
        <v>111</v>
      </c>
      <c r="C52" s="176"/>
      <c r="D52" s="75"/>
      <c r="E52" s="86">
        <v>5141018574.72</v>
      </c>
      <c r="F52" s="66">
        <f>IF(E$8&gt;0,(E52/E$8)*100,0)</f>
        <v>0.20949448190460393</v>
      </c>
      <c r="G52" s="86">
        <v>4827675799.33</v>
      </c>
      <c r="H52" s="66">
        <f>IF(G$8&gt;0,(G52/G$8)*100,0)</f>
        <v>0.20742967256564349</v>
      </c>
      <c r="I52" s="67">
        <f>E52-G52</f>
        <v>313342775.39000034</v>
      </c>
      <c r="J52" s="68">
        <f>IF(G52=0,0,((I52/G52)*100))</f>
        <v>6.4905513214762065</v>
      </c>
      <c r="K52" s="61"/>
      <c r="L52" s="95" t="s">
        <v>24</v>
      </c>
      <c r="M52" s="74" t="s">
        <v>76</v>
      </c>
      <c r="N52" s="81"/>
      <c r="O52" s="64">
        <v>41740</v>
      </c>
    </row>
    <row r="53" spans="1:15" s="72" customFormat="1" ht="3.75" customHeight="1">
      <c r="A53" s="55"/>
      <c r="B53" s="91"/>
      <c r="C53" s="74"/>
      <c r="D53" s="75"/>
      <c r="E53" s="66"/>
      <c r="F53" s="66"/>
      <c r="G53" s="66"/>
      <c r="H53" s="66"/>
      <c r="I53" s="67"/>
      <c r="J53" s="68"/>
      <c r="K53" s="61"/>
      <c r="L53" s="92"/>
      <c r="M53" s="80"/>
      <c r="N53" s="81"/>
      <c r="O53" s="71"/>
    </row>
    <row r="54" spans="1:15" s="72" customFormat="1" ht="33.75" customHeight="1" thickBot="1">
      <c r="A54" s="180" t="s">
        <v>77</v>
      </c>
      <c r="B54" s="181"/>
      <c r="C54" s="181"/>
      <c r="D54" s="96"/>
      <c r="E54" s="97">
        <f>E8</f>
        <v>2454011450793.74</v>
      </c>
      <c r="F54" s="97">
        <f>IF(E$8&gt;0,(E54/E$8)*100,0)</f>
        <v>100</v>
      </c>
      <c r="G54" s="97">
        <f>G8</f>
        <v>2327379559355.1</v>
      </c>
      <c r="H54" s="97">
        <f>IF(G$8&gt;0,(G54/G$8)*100,0)</f>
        <v>100</v>
      </c>
      <c r="I54" s="98">
        <f>E54-G54</f>
        <v>126631891438.64014</v>
      </c>
      <c r="J54" s="99">
        <f>IF(G54=0,0,((I54/G54)*100))</f>
        <v>5.440964320994935</v>
      </c>
      <c r="K54" s="100"/>
      <c r="L54" s="62" t="s">
        <v>78</v>
      </c>
      <c r="M54" s="69"/>
      <c r="N54" s="70"/>
      <c r="O54" s="71">
        <v>42000</v>
      </c>
    </row>
    <row r="55" spans="1:15" s="104" customFormat="1" ht="23.25" customHeight="1">
      <c r="A55" s="182" t="s">
        <v>112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01"/>
      <c r="L55" s="102"/>
      <c r="M55" s="102"/>
      <c r="N55" s="102"/>
      <c r="O55" s="103"/>
    </row>
    <row r="56" spans="1:15" s="105" customFormat="1" ht="12" customHeight="1">
      <c r="A56" s="2"/>
      <c r="C56" s="106"/>
      <c r="E56" s="107"/>
      <c r="F56" s="107"/>
      <c r="G56" s="108"/>
      <c r="H56" s="107"/>
      <c r="I56" s="109"/>
      <c r="J56" s="110"/>
      <c r="K56" s="111"/>
      <c r="L56" s="112"/>
      <c r="M56" s="112"/>
      <c r="N56" s="112"/>
      <c r="O56" s="113"/>
    </row>
    <row r="57" spans="1:15" s="23" customFormat="1" ht="36" customHeight="1">
      <c r="A57" s="114" t="s">
        <v>79</v>
      </c>
      <c r="B57" s="15"/>
      <c r="C57" s="16"/>
      <c r="D57" s="17"/>
      <c r="E57" s="115"/>
      <c r="F57" s="115"/>
      <c r="G57" s="115"/>
      <c r="I57" s="116" t="s">
        <v>113</v>
      </c>
      <c r="J57" s="117"/>
      <c r="K57" s="118"/>
      <c r="L57" s="119"/>
      <c r="M57" s="120"/>
      <c r="N57" s="121"/>
      <c r="O57" s="122"/>
    </row>
    <row r="58" spans="1:15" s="24" customFormat="1" ht="18" customHeight="1">
      <c r="A58" s="123" t="s">
        <v>80</v>
      </c>
      <c r="C58" s="25"/>
      <c r="D58" s="26"/>
      <c r="E58" s="124"/>
      <c r="F58" s="124"/>
      <c r="G58" s="124"/>
      <c r="H58" s="124"/>
      <c r="I58" s="125"/>
      <c r="J58" s="126"/>
      <c r="K58" s="127"/>
      <c r="L58" s="128"/>
      <c r="M58" s="129"/>
      <c r="N58" s="130"/>
      <c r="O58" s="131"/>
    </row>
    <row r="59" spans="1:15" s="31" customFormat="1" ht="18.75" customHeight="1" thickBot="1">
      <c r="A59" s="132" t="s">
        <v>114</v>
      </c>
      <c r="B59" s="15"/>
      <c r="D59" s="17"/>
      <c r="E59" s="116"/>
      <c r="F59" s="116"/>
      <c r="G59" s="116"/>
      <c r="H59" s="116"/>
      <c r="I59" s="133"/>
      <c r="J59" s="134" t="s">
        <v>0</v>
      </c>
      <c r="K59" s="135"/>
      <c r="L59" s="119"/>
      <c r="M59" s="136"/>
      <c r="N59" s="121"/>
      <c r="O59" s="137"/>
    </row>
    <row r="60" spans="1:15" s="46" customFormat="1" ht="19.5" customHeight="1">
      <c r="A60" s="174" t="s">
        <v>109</v>
      </c>
      <c r="B60" s="174"/>
      <c r="C60" s="174"/>
      <c r="D60" s="37"/>
      <c r="E60" s="38" t="s">
        <v>5</v>
      </c>
      <c r="F60" s="39"/>
      <c r="G60" s="38" t="s">
        <v>6</v>
      </c>
      <c r="H60" s="39"/>
      <c r="I60" s="40" t="s">
        <v>7</v>
      </c>
      <c r="J60" s="41"/>
      <c r="K60" s="42"/>
      <c r="L60" s="43"/>
      <c r="M60" s="43"/>
      <c r="N60" s="44"/>
      <c r="O60" s="45"/>
    </row>
    <row r="61" spans="1:15" s="46" customFormat="1" ht="19.5" customHeight="1">
      <c r="A61" s="175"/>
      <c r="B61" s="175"/>
      <c r="C61" s="175"/>
      <c r="D61" s="47"/>
      <c r="E61" s="48" t="s">
        <v>8</v>
      </c>
      <c r="F61" s="49" t="s">
        <v>1</v>
      </c>
      <c r="G61" s="48" t="s">
        <v>8</v>
      </c>
      <c r="H61" s="49" t="s">
        <v>1</v>
      </c>
      <c r="I61" s="48" t="s">
        <v>8</v>
      </c>
      <c r="J61" s="50" t="s">
        <v>1</v>
      </c>
      <c r="K61" s="51"/>
      <c r="L61" s="52" t="s">
        <v>9</v>
      </c>
      <c r="M61" s="52"/>
      <c r="N61" s="53"/>
      <c r="O61" s="138"/>
    </row>
    <row r="62" spans="1:15" s="46" customFormat="1" ht="6.75" customHeight="1">
      <c r="A62" s="55"/>
      <c r="B62" s="56"/>
      <c r="C62" s="56"/>
      <c r="D62" s="57"/>
      <c r="E62" s="58"/>
      <c r="F62" s="59"/>
      <c r="G62" s="58"/>
      <c r="H62" s="59"/>
      <c r="I62" s="58"/>
      <c r="J62" s="60"/>
      <c r="K62" s="61"/>
      <c r="L62" s="62"/>
      <c r="M62" s="62"/>
      <c r="N62" s="63"/>
      <c r="O62" s="64"/>
    </row>
    <row r="63" spans="1:15" s="72" customFormat="1" ht="15" customHeight="1">
      <c r="A63" s="55"/>
      <c r="B63" s="56" t="s">
        <v>81</v>
      </c>
      <c r="C63" s="139"/>
      <c r="D63" s="140"/>
      <c r="E63" s="66">
        <f>E65+E70+E73</f>
        <v>1014407792213.37</v>
      </c>
      <c r="F63" s="66">
        <f>IF(E$96&gt;0,(E63/E$96)*100,0)</f>
        <v>41.33671796377576</v>
      </c>
      <c r="G63" s="66">
        <f>G65+G70+G73</f>
        <v>966117188340.8</v>
      </c>
      <c r="H63" s="66">
        <f>IF(G$96&gt;0,(G63/G$96)*100,0)</f>
        <v>41.5109424011829</v>
      </c>
      <c r="I63" s="67">
        <f>E63-G63</f>
        <v>48290603872.56995</v>
      </c>
      <c r="J63" s="68">
        <f>IF(G63=0,0,((I63/G63)*100))</f>
        <v>4.998420942650212</v>
      </c>
      <c r="K63" s="61"/>
      <c r="L63" s="62" t="s">
        <v>82</v>
      </c>
      <c r="M63" s="69"/>
      <c r="N63" s="70"/>
      <c r="O63" s="71">
        <v>43000</v>
      </c>
    </row>
    <row r="64" spans="1:15" s="72" customFormat="1" ht="7.5" customHeight="1">
      <c r="A64" s="55"/>
      <c r="B64" s="73"/>
      <c r="C64" s="74"/>
      <c r="D64" s="141"/>
      <c r="E64" s="66"/>
      <c r="F64" s="76"/>
      <c r="G64" s="66"/>
      <c r="H64" s="66"/>
      <c r="I64" s="67"/>
      <c r="J64" s="68"/>
      <c r="K64" s="61"/>
      <c r="L64" s="79"/>
      <c r="M64" s="80"/>
      <c r="N64" s="81"/>
      <c r="O64" s="71"/>
    </row>
    <row r="65" spans="1:15" s="72" customFormat="1" ht="19.5" customHeight="1">
      <c r="A65" s="73" t="s">
        <v>83</v>
      </c>
      <c r="B65" s="93"/>
      <c r="C65" s="142"/>
      <c r="D65" s="143"/>
      <c r="E65" s="66">
        <f>SUM(E66:E68)</f>
        <v>170066780101.68997</v>
      </c>
      <c r="F65" s="66">
        <f>IF(E$96&gt;0,(E65/E$96)*100,0)</f>
        <v>6.9301543008971125</v>
      </c>
      <c r="G65" s="66">
        <f>SUM(G66:G68)</f>
        <v>153384149182.51</v>
      </c>
      <c r="H65" s="66">
        <f>IF(G$96&gt;0,(G65/G$96)*100,0)</f>
        <v>6.590422630720863</v>
      </c>
      <c r="I65" s="67">
        <f>E65-G65</f>
        <v>16682630919.179962</v>
      </c>
      <c r="J65" s="68">
        <f>IF(G65=0,0,((I65/G65)*100))</f>
        <v>10.876372172804828</v>
      </c>
      <c r="K65" s="79" t="s">
        <v>14</v>
      </c>
      <c r="L65" s="79" t="s">
        <v>84</v>
      </c>
      <c r="M65" s="144"/>
      <c r="N65" s="145"/>
      <c r="O65" s="71">
        <v>43100</v>
      </c>
    </row>
    <row r="66" spans="1:15" s="72" customFormat="1" ht="25.5" customHeight="1">
      <c r="A66" s="55"/>
      <c r="B66" s="176" t="s">
        <v>85</v>
      </c>
      <c r="C66" s="176"/>
      <c r="D66" s="143"/>
      <c r="E66" s="86">
        <v>87717227002</v>
      </c>
      <c r="F66" s="66">
        <f>IF(E$96&gt;0,(E66/E$96)*100,0)</f>
        <v>3.5744424490614426</v>
      </c>
      <c r="G66" s="86">
        <v>65259855876.92</v>
      </c>
      <c r="H66" s="66">
        <f>IF(G$96&gt;0,(G66/G$96)*100,0)</f>
        <v>2.804005715982271</v>
      </c>
      <c r="I66" s="67">
        <f>E66-G66</f>
        <v>22457371125.08</v>
      </c>
      <c r="J66" s="68">
        <f>IF(G66=0,0,((I66/G66)*100))</f>
        <v>34.41222911591251</v>
      </c>
      <c r="K66" s="61"/>
      <c r="L66" s="87" t="s">
        <v>17</v>
      </c>
      <c r="M66" s="142" t="s">
        <v>85</v>
      </c>
      <c r="N66" s="145"/>
      <c r="O66" s="71">
        <v>43110</v>
      </c>
    </row>
    <row r="67" spans="1:15" s="72" customFormat="1" ht="25.5" customHeight="1">
      <c r="A67" s="55"/>
      <c r="B67" s="176" t="s">
        <v>86</v>
      </c>
      <c r="C67" s="176"/>
      <c r="D67" s="143"/>
      <c r="E67" s="86">
        <v>66554450687.17</v>
      </c>
      <c r="F67" s="66">
        <f>IF(E$96&gt;0,(E67/E$96)*100,0)</f>
        <v>2.7120676501180645</v>
      </c>
      <c r="G67" s="86">
        <v>60039809321.33</v>
      </c>
      <c r="H67" s="66">
        <f>IF(G$96&gt;0,(G67/G$96)*100,0)</f>
        <v>2.579717136381768</v>
      </c>
      <c r="I67" s="67">
        <f>E67-G67</f>
        <v>6514641365.839996</v>
      </c>
      <c r="J67" s="68">
        <f>IF(G67=0,0,((I67/G67)*100))</f>
        <v>10.850536401563115</v>
      </c>
      <c r="K67" s="61"/>
      <c r="L67" s="87" t="s">
        <v>19</v>
      </c>
      <c r="M67" s="144" t="s">
        <v>86</v>
      </c>
      <c r="N67" s="145"/>
      <c r="O67" s="71">
        <v>43120</v>
      </c>
    </row>
    <row r="68" spans="1:15" s="72" customFormat="1" ht="25.5" customHeight="1">
      <c r="A68" s="55"/>
      <c r="B68" s="176" t="s">
        <v>87</v>
      </c>
      <c r="C68" s="176"/>
      <c r="D68" s="143"/>
      <c r="E68" s="86">
        <v>15795102412.52</v>
      </c>
      <c r="F68" s="66">
        <f>IF(E$96&gt;0,(E68/E$96)*100,0)</f>
        <v>0.6436442017176057</v>
      </c>
      <c r="G68" s="86">
        <v>28084483984.260002</v>
      </c>
      <c r="H68" s="66">
        <f>IF(G$96&gt;0,(G68/G$96)*100,0)</f>
        <v>1.2066997783568232</v>
      </c>
      <c r="I68" s="67">
        <f>E68-G68</f>
        <v>-12289381571.740002</v>
      </c>
      <c r="J68" s="68">
        <f>IF(G68=0,0,((I68/G68)*100))</f>
        <v>-43.75861624741835</v>
      </c>
      <c r="K68" s="61"/>
      <c r="L68" s="87" t="s">
        <v>21</v>
      </c>
      <c r="M68" s="80" t="s">
        <v>87</v>
      </c>
      <c r="N68" s="145"/>
      <c r="O68" s="71">
        <v>43130</v>
      </c>
    </row>
    <row r="69" spans="1:15" s="72" customFormat="1" ht="12" customHeight="1">
      <c r="A69" s="55"/>
      <c r="B69" s="73"/>
      <c r="C69" s="74"/>
      <c r="D69" s="141"/>
      <c r="E69" s="66"/>
      <c r="F69" s="66"/>
      <c r="G69" s="66"/>
      <c r="H69" s="66"/>
      <c r="I69" s="67"/>
      <c r="J69" s="68"/>
      <c r="K69" s="61"/>
      <c r="L69" s="79"/>
      <c r="M69" s="80"/>
      <c r="N69" s="81"/>
      <c r="O69" s="71"/>
    </row>
    <row r="70" spans="1:15" s="72" customFormat="1" ht="19.5" customHeight="1">
      <c r="A70" s="73" t="s">
        <v>88</v>
      </c>
      <c r="B70" s="93"/>
      <c r="C70" s="142"/>
      <c r="D70" s="143"/>
      <c r="E70" s="66">
        <f>SUM(E71)</f>
        <v>452928693822</v>
      </c>
      <c r="F70" s="66">
        <f>IF(E$96&gt;0,(E70/E$96)*100,0)</f>
        <v>18.45666586745152</v>
      </c>
      <c r="G70" s="66">
        <f>SUM(G71)</f>
        <v>440536941999</v>
      </c>
      <c r="H70" s="66">
        <f>IF(G$96&gt;0,(G70/G$96)*100,0)</f>
        <v>18.928452827052826</v>
      </c>
      <c r="I70" s="67">
        <f>E70-G70</f>
        <v>12391751823</v>
      </c>
      <c r="J70" s="68">
        <f>IF(G70=0,0,((I70/G70)*100))</f>
        <v>2.8128746176814676</v>
      </c>
      <c r="K70" s="79" t="s">
        <v>31</v>
      </c>
      <c r="L70" s="79" t="s">
        <v>89</v>
      </c>
      <c r="M70" s="144"/>
      <c r="N70" s="145"/>
      <c r="O70" s="71">
        <v>43200</v>
      </c>
    </row>
    <row r="71" spans="1:15" s="72" customFormat="1" ht="25.5" customHeight="1">
      <c r="A71" s="55"/>
      <c r="B71" s="176" t="s">
        <v>90</v>
      </c>
      <c r="C71" s="176"/>
      <c r="D71" s="143"/>
      <c r="E71" s="86">
        <v>452928693822</v>
      </c>
      <c r="F71" s="66">
        <f>IF(E$96&gt;0,(E71/E$96)*100,0)</f>
        <v>18.45666586745152</v>
      </c>
      <c r="G71" s="86">
        <v>440536941999</v>
      </c>
      <c r="H71" s="66">
        <f>IF(G$96&gt;0,(G71/G$96)*100,0)</f>
        <v>18.928452827052826</v>
      </c>
      <c r="I71" s="67">
        <f>E71-G71</f>
        <v>12391751823</v>
      </c>
      <c r="J71" s="68">
        <f>IF(G71=0,0,((I71/G71)*100))</f>
        <v>2.8128746176814676</v>
      </c>
      <c r="K71" s="61"/>
      <c r="L71" s="87" t="s">
        <v>17</v>
      </c>
      <c r="M71" s="144" t="s">
        <v>90</v>
      </c>
      <c r="N71" s="145"/>
      <c r="O71" s="71">
        <v>43210</v>
      </c>
    </row>
    <row r="72" spans="1:15" s="72" customFormat="1" ht="12" customHeight="1">
      <c r="A72" s="55"/>
      <c r="B72" s="73"/>
      <c r="C72" s="74"/>
      <c r="D72" s="141"/>
      <c r="E72" s="66"/>
      <c r="F72" s="66"/>
      <c r="G72" s="66"/>
      <c r="H72" s="66"/>
      <c r="I72" s="67"/>
      <c r="J72" s="68"/>
      <c r="K72" s="61"/>
      <c r="L72" s="79"/>
      <c r="M72" s="80"/>
      <c r="N72" s="81"/>
      <c r="O72" s="71"/>
    </row>
    <row r="73" spans="1:15" s="72" customFormat="1" ht="19.5" customHeight="1">
      <c r="A73" s="73" t="s">
        <v>91</v>
      </c>
      <c r="B73" s="93"/>
      <c r="C73" s="142"/>
      <c r="D73" s="143"/>
      <c r="E73" s="66">
        <f>SUM(E74)</f>
        <v>391412318289.68005</v>
      </c>
      <c r="F73" s="66">
        <f>IF(E$96&gt;0,(E73/E$96)*100,0)</f>
        <v>15.949897795427132</v>
      </c>
      <c r="G73" s="66">
        <f>SUM(G74)</f>
        <v>372196097159.29004</v>
      </c>
      <c r="H73" s="66">
        <f>IF(G$96&gt;0,(G73/G$96)*100,0)</f>
        <v>15.992066943409217</v>
      </c>
      <c r="I73" s="67">
        <f>E73-G73</f>
        <v>19216221130.390015</v>
      </c>
      <c r="J73" s="68">
        <f>IF(G73=0,0,((I73/G73)*100))</f>
        <v>5.1629292400038205</v>
      </c>
      <c r="K73" s="79" t="s">
        <v>40</v>
      </c>
      <c r="L73" s="79" t="s">
        <v>92</v>
      </c>
      <c r="M73" s="144"/>
      <c r="N73" s="145"/>
      <c r="O73" s="71">
        <v>43300</v>
      </c>
    </row>
    <row r="74" spans="1:15" s="72" customFormat="1" ht="25.5" customHeight="1">
      <c r="A74" s="55"/>
      <c r="B74" s="176" t="s">
        <v>93</v>
      </c>
      <c r="C74" s="176"/>
      <c r="D74" s="143"/>
      <c r="E74" s="86">
        <v>391412318289.68005</v>
      </c>
      <c r="F74" s="66">
        <f>IF(E$96&gt;0,(E74/E$96)*100,0)</f>
        <v>15.949897795427132</v>
      </c>
      <c r="G74" s="86">
        <v>372196097159.29004</v>
      </c>
      <c r="H74" s="66">
        <f>IF(G$96&gt;0,(G74/G$96)*100,0)</f>
        <v>15.992066943409217</v>
      </c>
      <c r="I74" s="67">
        <f>E74-G74</f>
        <v>19216221130.390015</v>
      </c>
      <c r="J74" s="68">
        <f>IF(G74=0,0,((I74/G74)*100))</f>
        <v>5.1629292400038205</v>
      </c>
      <c r="K74" s="61"/>
      <c r="L74" s="87" t="s">
        <v>17</v>
      </c>
      <c r="M74" s="144" t="s">
        <v>93</v>
      </c>
      <c r="N74" s="145"/>
      <c r="O74" s="71">
        <v>43310</v>
      </c>
    </row>
    <row r="75" spans="1:15" s="72" customFormat="1" ht="12" customHeight="1">
      <c r="A75" s="55"/>
      <c r="B75" s="73"/>
      <c r="C75" s="74"/>
      <c r="D75" s="141"/>
      <c r="E75" s="66"/>
      <c r="F75" s="66"/>
      <c r="G75" s="66"/>
      <c r="H75" s="66"/>
      <c r="I75" s="67"/>
      <c r="J75" s="68"/>
      <c r="K75" s="61"/>
      <c r="L75" s="79"/>
      <c r="M75" s="80"/>
      <c r="N75" s="81"/>
      <c r="O75" s="71"/>
    </row>
    <row r="76" spans="1:15" s="72" customFormat="1" ht="19.5" customHeight="1">
      <c r="A76" s="55"/>
      <c r="B76" s="56" t="s">
        <v>94</v>
      </c>
      <c r="C76" s="146"/>
      <c r="D76" s="147"/>
      <c r="E76" s="66">
        <f>E78+E81+E85+E89</f>
        <v>1439603658580.3699</v>
      </c>
      <c r="F76" s="66">
        <f>IF(E$96&gt;0,(E76/E$96)*100,0)</f>
        <v>58.66328203622424</v>
      </c>
      <c r="G76" s="66">
        <f>G78+G81+G85+G89</f>
        <v>1361262371014.3</v>
      </c>
      <c r="H76" s="66">
        <f>IF(G$96&gt;0,(G76/G$96)*100,0)</f>
        <v>58.4890575988171</v>
      </c>
      <c r="I76" s="67">
        <f>E76-G76</f>
        <v>78341287566.06982</v>
      </c>
      <c r="J76" s="68">
        <f>IF(G76=0,0,((I76/G76)*100))</f>
        <v>5.755046876649972</v>
      </c>
      <c r="K76" s="61"/>
      <c r="L76" s="62" t="s">
        <v>95</v>
      </c>
      <c r="M76" s="148"/>
      <c r="N76" s="149"/>
      <c r="O76" s="71">
        <v>44000</v>
      </c>
    </row>
    <row r="77" spans="1:15" s="72" customFormat="1" ht="7.5" customHeight="1">
      <c r="A77" s="55"/>
      <c r="B77" s="73"/>
      <c r="C77" s="74"/>
      <c r="D77" s="141"/>
      <c r="E77" s="66"/>
      <c r="F77" s="66"/>
      <c r="G77" s="66"/>
      <c r="H77" s="66"/>
      <c r="I77" s="67"/>
      <c r="J77" s="68"/>
      <c r="K77" s="61"/>
      <c r="L77" s="79"/>
      <c r="M77" s="80"/>
      <c r="N77" s="81"/>
      <c r="O77" s="71"/>
    </row>
    <row r="78" spans="1:15" s="72" customFormat="1" ht="19.5" customHeight="1">
      <c r="A78" s="73" t="s">
        <v>96</v>
      </c>
      <c r="B78" s="93"/>
      <c r="C78" s="74"/>
      <c r="D78" s="147"/>
      <c r="E78" s="66">
        <f>SUM(E79)</f>
        <v>1087839681770.1699</v>
      </c>
      <c r="F78" s="66">
        <f>IF(E$96&gt;0,(E78/E$96)*100,0)</f>
        <v>44.32903853885086</v>
      </c>
      <c r="G78" s="66">
        <f>SUM(G79)</f>
        <v>1055243824680.7</v>
      </c>
      <c r="H78" s="66">
        <f>IF(G$96&gt;0,(G78/G$96)*100,0)</f>
        <v>45.34042676619109</v>
      </c>
      <c r="I78" s="67">
        <f>E78-G78</f>
        <v>32595857089.46997</v>
      </c>
      <c r="J78" s="68">
        <f>IF(G78=0,0,((I78/G78)*100))</f>
        <v>3.0889408046839755</v>
      </c>
      <c r="K78" s="79" t="s">
        <v>14</v>
      </c>
      <c r="L78" s="79" t="s">
        <v>97</v>
      </c>
      <c r="M78" s="80"/>
      <c r="N78" s="149"/>
      <c r="O78" s="71">
        <v>44100</v>
      </c>
    </row>
    <row r="79" spans="1:15" s="72" customFormat="1" ht="25.5" customHeight="1">
      <c r="A79" s="55"/>
      <c r="B79" s="176" t="s">
        <v>98</v>
      </c>
      <c r="C79" s="176"/>
      <c r="D79" s="147"/>
      <c r="E79" s="86">
        <v>1087839681770.1699</v>
      </c>
      <c r="F79" s="66">
        <f>IF(E$96&gt;0,(E79/E$96)*100,0)</f>
        <v>44.32903853885086</v>
      </c>
      <c r="G79" s="86">
        <v>1055243824680.7</v>
      </c>
      <c r="H79" s="66">
        <f>IF(G$96&gt;0,(G79/G$96)*100,0)</f>
        <v>45.34042676619109</v>
      </c>
      <c r="I79" s="67">
        <f>E79-G79</f>
        <v>32595857089.46997</v>
      </c>
      <c r="J79" s="68">
        <f>IF(G79=0,0,((I79/G79)*100))</f>
        <v>3.0889408046839755</v>
      </c>
      <c r="K79" s="61"/>
      <c r="L79" s="87" t="s">
        <v>17</v>
      </c>
      <c r="M79" s="80" t="s">
        <v>98</v>
      </c>
      <c r="N79" s="149"/>
      <c r="O79" s="71">
        <v>44110</v>
      </c>
    </row>
    <row r="80" spans="1:15" s="72" customFormat="1" ht="12" customHeight="1">
      <c r="A80" s="55"/>
      <c r="B80" s="73"/>
      <c r="C80" s="74"/>
      <c r="D80" s="141"/>
      <c r="E80" s="66"/>
      <c r="F80" s="66"/>
      <c r="G80" s="66"/>
      <c r="H80" s="66"/>
      <c r="I80" s="67"/>
      <c r="J80" s="68"/>
      <c r="K80" s="61"/>
      <c r="L80" s="79"/>
      <c r="M80" s="80"/>
      <c r="N80" s="81"/>
      <c r="O80" s="71"/>
    </row>
    <row r="81" spans="1:15" s="72" customFormat="1" ht="19.5" customHeight="1">
      <c r="A81" s="73" t="s">
        <v>99</v>
      </c>
      <c r="B81" s="93"/>
      <c r="C81" s="142"/>
      <c r="D81" s="143"/>
      <c r="E81" s="66">
        <f>SUM(E82:E83)</f>
        <v>333875143895.9</v>
      </c>
      <c r="F81" s="66">
        <f>IF(E$96&gt;0,(E81/E$96)*100,0)</f>
        <v>13.60528060241567</v>
      </c>
      <c r="G81" s="66">
        <f>SUM(G82:G83)</f>
        <v>278697379259.86005</v>
      </c>
      <c r="H81" s="66">
        <f>IF(G$96&gt;0,(G81/G$96)*100,0)</f>
        <v>11.974728322228845</v>
      </c>
      <c r="I81" s="67">
        <f>E81-G81</f>
        <v>55177764636.03998</v>
      </c>
      <c r="J81" s="68">
        <f>IF(G81=0,0,((I81/G81)*100))</f>
        <v>19.798451202726135</v>
      </c>
      <c r="K81" s="79" t="s">
        <v>31</v>
      </c>
      <c r="L81" s="79" t="s">
        <v>100</v>
      </c>
      <c r="M81" s="144"/>
      <c r="N81" s="145"/>
      <c r="O81" s="71">
        <v>44200</v>
      </c>
    </row>
    <row r="82" spans="1:15" s="72" customFormat="1" ht="25.5" customHeight="1">
      <c r="A82" s="55"/>
      <c r="B82" s="176" t="s">
        <v>101</v>
      </c>
      <c r="C82" s="176"/>
      <c r="D82" s="143"/>
      <c r="E82" s="86">
        <v>268792591510.87003</v>
      </c>
      <c r="F82" s="66">
        <f>IF(E$96&gt;0,(E82/E$96)*100,0)</f>
        <v>10.953192228338224</v>
      </c>
      <c r="G82" s="86">
        <v>230259773852.41003</v>
      </c>
      <c r="H82" s="66">
        <f>IF(G$96&gt;0,(G82/G$96)*100,0)</f>
        <v>9.893520501495395</v>
      </c>
      <c r="I82" s="67">
        <f>E82-G82</f>
        <v>38532817658.45999</v>
      </c>
      <c r="J82" s="68">
        <f>IF(G82=0,0,((I82/G82)*100))</f>
        <v>16.734498177331847</v>
      </c>
      <c r="K82" s="61"/>
      <c r="L82" s="87" t="s">
        <v>17</v>
      </c>
      <c r="M82" s="80" t="s">
        <v>101</v>
      </c>
      <c r="N82" s="145"/>
      <c r="O82" s="71">
        <v>44210</v>
      </c>
    </row>
    <row r="83" spans="1:15" s="72" customFormat="1" ht="25.5" customHeight="1">
      <c r="A83" s="55"/>
      <c r="B83" s="176" t="s">
        <v>102</v>
      </c>
      <c r="C83" s="176"/>
      <c r="D83" s="143"/>
      <c r="E83" s="86">
        <v>65082552385.03</v>
      </c>
      <c r="F83" s="66">
        <f>IF(E$96&gt;0,(E83/E$96)*100,0)</f>
        <v>2.6520883740774446</v>
      </c>
      <c r="G83" s="86">
        <v>48437605407.450005</v>
      </c>
      <c r="H83" s="66">
        <f>IF(G$96&gt;0,(G83/G$96)*100,0)</f>
        <v>2.081207820733448</v>
      </c>
      <c r="I83" s="67">
        <f>E83-G83</f>
        <v>16644946977.579994</v>
      </c>
      <c r="J83" s="68">
        <f>IF(G83=0,0,((I83/G83)*100))</f>
        <v>34.36368672143297</v>
      </c>
      <c r="K83" s="61"/>
      <c r="L83" s="87" t="s">
        <v>19</v>
      </c>
      <c r="M83" s="80" t="s">
        <v>102</v>
      </c>
      <c r="N83" s="145"/>
      <c r="O83" s="71">
        <v>44220</v>
      </c>
    </row>
    <row r="84" spans="1:15" s="72" customFormat="1" ht="12" customHeight="1">
      <c r="A84" s="55"/>
      <c r="B84" s="73"/>
      <c r="C84" s="74"/>
      <c r="D84" s="141"/>
      <c r="E84" s="66"/>
      <c r="F84" s="66"/>
      <c r="G84" s="66"/>
      <c r="H84" s="66"/>
      <c r="I84" s="67"/>
      <c r="J84" s="68"/>
      <c r="K84" s="61"/>
      <c r="L84" s="79"/>
      <c r="M84" s="80"/>
      <c r="N84" s="81"/>
      <c r="O84" s="71"/>
    </row>
    <row r="85" spans="1:15" s="72" customFormat="1" ht="19.5" customHeight="1">
      <c r="A85" s="73" t="s">
        <v>103</v>
      </c>
      <c r="B85" s="93"/>
      <c r="C85" s="142"/>
      <c r="D85" s="143"/>
      <c r="E85" s="66">
        <f>E86-E87</f>
        <v>17888832914.299995</v>
      </c>
      <c r="F85" s="66">
        <f>IF(E$96&gt;0,(E85/E$96)*100,0)</f>
        <v>0.7289628949577203</v>
      </c>
      <c r="G85" s="66">
        <f>G86-G87</f>
        <v>27375377912.74</v>
      </c>
      <c r="H85" s="66">
        <f>IF(G$96&gt;0,(G85/G$96)*100,0)</f>
        <v>1.176231775461907</v>
      </c>
      <c r="I85" s="67">
        <f>E85-G85</f>
        <v>-9486544998.440006</v>
      </c>
      <c r="J85" s="68">
        <f>IF(G85=0,0,((I85/G85)*100))</f>
        <v>-34.653567262810796</v>
      </c>
      <c r="K85" s="79" t="s">
        <v>40</v>
      </c>
      <c r="L85" s="79" t="s">
        <v>115</v>
      </c>
      <c r="M85" s="144"/>
      <c r="N85" s="145"/>
      <c r="O85" s="71">
        <v>44300</v>
      </c>
    </row>
    <row r="86" spans="1:15" s="72" customFormat="1" ht="25.5" customHeight="1">
      <c r="A86" s="73"/>
      <c r="B86" s="176" t="s">
        <v>104</v>
      </c>
      <c r="C86" s="176"/>
      <c r="D86" s="143"/>
      <c r="E86" s="86">
        <v>17888832914.299995</v>
      </c>
      <c r="F86" s="66">
        <f>IF(E$96&gt;0,(E86/E$96)*100,0)</f>
        <v>0.7289628949577203</v>
      </c>
      <c r="G86" s="86">
        <v>27375377912.74</v>
      </c>
      <c r="H86" s="66">
        <f>IF(G$96&gt;0,(G86/G$96)*100,0)</f>
        <v>1.176231775461907</v>
      </c>
      <c r="I86" s="67">
        <f>E86-G86</f>
        <v>-9486544998.440006</v>
      </c>
      <c r="J86" s="68">
        <f>IF(G86=0,0,((I86/G86)*100))</f>
        <v>-34.653567262810796</v>
      </c>
      <c r="K86" s="79"/>
      <c r="L86" s="87" t="s">
        <v>17</v>
      </c>
      <c r="M86" s="80" t="s">
        <v>104</v>
      </c>
      <c r="N86" s="145"/>
      <c r="O86" s="71">
        <v>44310</v>
      </c>
    </row>
    <row r="87" spans="1:15" s="72" customFormat="1" ht="25.5" customHeight="1">
      <c r="A87" s="73"/>
      <c r="B87" s="176" t="s">
        <v>105</v>
      </c>
      <c r="C87" s="176"/>
      <c r="D87" s="143"/>
      <c r="E87" s="86">
        <v>0</v>
      </c>
      <c r="F87" s="66">
        <f>IF(E$96&gt;0,(E87/E$96)*100,0)</f>
        <v>0</v>
      </c>
      <c r="G87" s="86">
        <v>0</v>
      </c>
      <c r="H87" s="66">
        <f>IF(G$96&gt;0,(G87/G$96)*100,0)</f>
        <v>0</v>
      </c>
      <c r="I87" s="67">
        <f>E87-G87</f>
        <v>0</v>
      </c>
      <c r="J87" s="68">
        <f>IF(G87=0,0,((I87/G87)*100))</f>
        <v>0</v>
      </c>
      <c r="K87" s="79"/>
      <c r="L87" s="87" t="s">
        <v>19</v>
      </c>
      <c r="M87" s="80" t="s">
        <v>105</v>
      </c>
      <c r="N87" s="145"/>
      <c r="O87" s="71">
        <v>44320</v>
      </c>
    </row>
    <row r="88" spans="1:15" s="72" customFormat="1" ht="12" customHeight="1">
      <c r="A88" s="55"/>
      <c r="B88" s="73"/>
      <c r="C88" s="74"/>
      <c r="D88" s="141"/>
      <c r="E88" s="66"/>
      <c r="F88" s="66"/>
      <c r="G88" s="66"/>
      <c r="H88" s="66"/>
      <c r="I88" s="67"/>
      <c r="J88" s="68"/>
      <c r="K88" s="61"/>
      <c r="L88" s="79"/>
      <c r="M88" s="80"/>
      <c r="N88" s="81"/>
      <c r="O88" s="71"/>
    </row>
    <row r="89" spans="1:15" s="72" customFormat="1" ht="13.5" customHeight="1">
      <c r="A89" s="73" t="s">
        <v>106</v>
      </c>
      <c r="B89" s="150"/>
      <c r="C89" s="142"/>
      <c r="D89" s="143"/>
      <c r="E89" s="66">
        <f>SUM(E91:E92)</f>
        <v>0</v>
      </c>
      <c r="F89" s="66">
        <f>IF(E$96&gt;0,(E89/E$96)*100,0)</f>
        <v>0</v>
      </c>
      <c r="G89" s="66">
        <f>SUM(G91:G92)</f>
        <v>-54210839</v>
      </c>
      <c r="H89" s="66">
        <f>IF(G$96&gt;0,(G89/G$96)*100,0)</f>
        <v>-0.0023292650647418</v>
      </c>
      <c r="I89" s="67">
        <f>E89-G89</f>
        <v>54210839</v>
      </c>
      <c r="J89" s="68">
        <f>IF(G89=0,0,((I89/G89)*100))</f>
        <v>-100</v>
      </c>
      <c r="K89" s="79"/>
      <c r="L89" s="79"/>
      <c r="M89" s="144"/>
      <c r="N89" s="145"/>
      <c r="O89" s="71"/>
    </row>
    <row r="90" spans="1:15" s="72" customFormat="1" ht="7.5" customHeight="1">
      <c r="A90" s="55"/>
      <c r="B90" s="73"/>
      <c r="C90" s="74"/>
      <c r="D90" s="141"/>
      <c r="E90" s="66"/>
      <c r="F90" s="66"/>
      <c r="G90" s="66"/>
      <c r="H90" s="66"/>
      <c r="I90" s="67"/>
      <c r="J90" s="68"/>
      <c r="K90" s="61"/>
      <c r="L90" s="79"/>
      <c r="M90" s="80"/>
      <c r="N90" s="81"/>
      <c r="O90" s="71"/>
    </row>
    <row r="91" spans="1:15" s="72" customFormat="1" ht="25.5" customHeight="1">
      <c r="A91" s="73"/>
      <c r="B91" s="176" t="s">
        <v>107</v>
      </c>
      <c r="C91" s="176"/>
      <c r="D91" s="143"/>
      <c r="E91" s="86">
        <v>0</v>
      </c>
      <c r="F91" s="66">
        <f>IF(E$96&gt;0,(E91/E$96)*100,0)</f>
        <v>0</v>
      </c>
      <c r="G91" s="86">
        <v>-54210839</v>
      </c>
      <c r="H91" s="66">
        <f>IF(G$96&gt;0,(G91/G$96)*100,0)</f>
        <v>-0.0023292650647418</v>
      </c>
      <c r="I91" s="67">
        <f>E91-G91</f>
        <v>54210839</v>
      </c>
      <c r="J91" s="68">
        <f>IF(G91=0,0,((I91/G91)*100))</f>
        <v>-100</v>
      </c>
      <c r="K91" s="151"/>
      <c r="L91" s="152"/>
      <c r="M91" s="144"/>
      <c r="N91" s="145"/>
      <c r="O91" s="71"/>
    </row>
    <row r="92" spans="1:15" s="72" customFormat="1" ht="25.5" customHeight="1">
      <c r="A92" s="73"/>
      <c r="B92" s="176" t="s">
        <v>108</v>
      </c>
      <c r="C92" s="176"/>
      <c r="D92" s="143"/>
      <c r="E92" s="86">
        <v>0</v>
      </c>
      <c r="F92" s="66">
        <f>IF(E$96&gt;0,(E92/E$96)*100,0)</f>
        <v>0</v>
      </c>
      <c r="G92" s="86">
        <v>0</v>
      </c>
      <c r="H92" s="66">
        <f>IF(G$96&gt;0,(G92/G$96)*100,0)</f>
        <v>0</v>
      </c>
      <c r="I92" s="67">
        <f>E92-G92</f>
        <v>0</v>
      </c>
      <c r="J92" s="68">
        <f>IF(G92=0,0,((I92/G92)*100))</f>
        <v>0</v>
      </c>
      <c r="K92" s="151"/>
      <c r="L92" s="152"/>
      <c r="M92" s="144"/>
      <c r="N92" s="145"/>
      <c r="O92" s="71"/>
    </row>
    <row r="93" spans="1:15" s="72" customFormat="1" ht="21.75" customHeight="1">
      <c r="A93" s="73"/>
      <c r="B93" s="85"/>
      <c r="C93" s="85"/>
      <c r="D93" s="143"/>
      <c r="E93" s="86"/>
      <c r="F93" s="66"/>
      <c r="G93" s="86"/>
      <c r="H93" s="66"/>
      <c r="I93" s="67"/>
      <c r="J93" s="68"/>
      <c r="K93" s="151"/>
      <c r="L93" s="152"/>
      <c r="M93" s="144"/>
      <c r="N93" s="145"/>
      <c r="O93" s="71"/>
    </row>
    <row r="94" spans="1:15" s="72" customFormat="1" ht="21.75" customHeight="1">
      <c r="A94" s="73"/>
      <c r="B94" s="74"/>
      <c r="C94" s="5"/>
      <c r="D94" s="143"/>
      <c r="E94" s="86"/>
      <c r="F94" s="66"/>
      <c r="G94" s="86"/>
      <c r="H94" s="66"/>
      <c r="I94" s="67"/>
      <c r="J94" s="68"/>
      <c r="K94" s="151"/>
      <c r="L94" s="152"/>
      <c r="M94" s="144"/>
      <c r="N94" s="145"/>
      <c r="O94" s="71"/>
    </row>
    <row r="95" spans="1:15" s="72" customFormat="1" ht="21.75" customHeight="1">
      <c r="A95" s="73"/>
      <c r="B95" s="74"/>
      <c r="C95" s="5"/>
      <c r="D95" s="143"/>
      <c r="E95" s="86"/>
      <c r="F95" s="66"/>
      <c r="G95" s="86"/>
      <c r="H95" s="66"/>
      <c r="I95" s="67"/>
      <c r="J95" s="68"/>
      <c r="K95" s="151"/>
      <c r="L95" s="152"/>
      <c r="M95" s="144"/>
      <c r="N95" s="145"/>
      <c r="O95" s="71"/>
    </row>
    <row r="96" spans="1:15" s="72" customFormat="1" ht="24.75" customHeight="1" thickBot="1">
      <c r="A96" s="4"/>
      <c r="B96" s="153" t="s">
        <v>77</v>
      </c>
      <c r="C96" s="154"/>
      <c r="D96" s="155"/>
      <c r="E96" s="97">
        <f>E63+E76</f>
        <v>2454011450793.7397</v>
      </c>
      <c r="F96" s="97">
        <f>IF(E$96&gt;0,(E96/E$96)*100,0)</f>
        <v>100</v>
      </c>
      <c r="G96" s="97">
        <f>G63+G76</f>
        <v>2327379559355.1</v>
      </c>
      <c r="H96" s="97">
        <f>IF(G$96&gt;0,(G96/G$96)*100,0)</f>
        <v>100</v>
      </c>
      <c r="I96" s="98">
        <f>E96-G96</f>
        <v>126631891438.63965</v>
      </c>
      <c r="J96" s="99">
        <f>IF(G96=0,0,((I96/G96)*100))</f>
        <v>5.440964320994914</v>
      </c>
      <c r="K96" s="100"/>
      <c r="L96" s="62" t="s">
        <v>78</v>
      </c>
      <c r="M96" s="69"/>
      <c r="N96" s="70"/>
      <c r="O96" s="71">
        <v>45000</v>
      </c>
    </row>
    <row r="97" spans="1:15" s="162" customFormat="1" ht="16.5">
      <c r="A97" s="156"/>
      <c r="B97" s="157"/>
      <c r="C97" s="158"/>
      <c r="D97" s="158"/>
      <c r="E97" s="159"/>
      <c r="F97" s="159"/>
      <c r="G97" s="160"/>
      <c r="H97" s="159"/>
      <c r="I97" s="161"/>
      <c r="K97" s="163"/>
      <c r="L97" s="164"/>
      <c r="M97" s="165"/>
      <c r="N97" s="165"/>
      <c r="O97" s="166"/>
    </row>
  </sheetData>
  <mergeCells count="47">
    <mergeCell ref="S47:T47"/>
    <mergeCell ref="B66:C66"/>
    <mergeCell ref="B67:C67"/>
    <mergeCell ref="B68:C68"/>
    <mergeCell ref="A54:C54"/>
    <mergeCell ref="A55:J55"/>
    <mergeCell ref="B52:C52"/>
    <mergeCell ref="A60:C61"/>
    <mergeCell ref="B71:C71"/>
    <mergeCell ref="B74:C74"/>
    <mergeCell ref="B79:C79"/>
    <mergeCell ref="B82:C82"/>
    <mergeCell ref="B83:C83"/>
    <mergeCell ref="B86:C86"/>
    <mergeCell ref="B87:C87"/>
    <mergeCell ref="B91:C91"/>
    <mergeCell ref="B92:C92"/>
    <mergeCell ref="B16:C16"/>
    <mergeCell ref="B15:C15"/>
    <mergeCell ref="B50:C50"/>
    <mergeCell ref="B51:C51"/>
    <mergeCell ref="B34:C34"/>
    <mergeCell ref="B35:C35"/>
    <mergeCell ref="B38:C38"/>
    <mergeCell ref="B39:C39"/>
    <mergeCell ref="B30:C30"/>
    <mergeCell ref="B40:C40"/>
    <mergeCell ref="B43:C43"/>
    <mergeCell ref="B46:C46"/>
    <mergeCell ref="B49:C49"/>
    <mergeCell ref="B33:C33"/>
    <mergeCell ref="B24:C24"/>
    <mergeCell ref="B27:C27"/>
    <mergeCell ref="B28:C28"/>
    <mergeCell ref="B29:C29"/>
    <mergeCell ref="B31:C31"/>
    <mergeCell ref="B32:C32"/>
    <mergeCell ref="B20:C20"/>
    <mergeCell ref="B21:C21"/>
    <mergeCell ref="B22:C22"/>
    <mergeCell ref="B23:C23"/>
    <mergeCell ref="A5:C6"/>
    <mergeCell ref="B14:C14"/>
    <mergeCell ref="B11:C11"/>
    <mergeCell ref="B12:C12"/>
    <mergeCell ref="B13:C13"/>
    <mergeCell ref="A8:C8"/>
  </mergeCells>
  <printOptions/>
  <pageMargins left="0.5905511811023623" right="0.5905511811023623" top="0.3937007874015748" bottom="1.1811023622047245" header="0" footer="0"/>
  <pageSetup horizontalDpi="300" verticalDpi="300" orientation="portrait" paperSize="9" scale="92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2005-08-26T11:03:03Z</dcterms:created>
  <dcterms:modified xsi:type="dcterms:W3CDTF">2005-08-30T09:32:57Z</dcterms:modified>
  <cp:category/>
  <cp:version/>
  <cp:contentType/>
  <cp:contentStatus/>
</cp:coreProperties>
</file>