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15" windowWidth="14955" windowHeight="8895" activeTab="0"/>
  </bookViews>
  <sheets>
    <sheet name="餘絀" sheetId="1" r:id="rId1"/>
    <sheet name="現金流量" sheetId="2" r:id="rId2"/>
    <sheet name="平衡表" sheetId="3" r:id="rId3"/>
  </sheets>
  <externalReferences>
    <externalReference r:id="rId6"/>
    <externalReference r:id="rId7"/>
    <externalReference r:id="rId8"/>
    <externalReference r:id="rId9"/>
    <externalReference r:id="rId10"/>
  </externalReferences>
  <definedNames>
    <definedName name="\0" localSheetId="1">#REF!</definedName>
    <definedName name="\0">#REF!</definedName>
    <definedName name="\a" localSheetId="1">#REF!</definedName>
    <definedName name="\a">#REF!</definedName>
    <definedName name="\c" localSheetId="1">#REF!</definedName>
    <definedName name="\c">#REF!</definedName>
    <definedName name="\m" localSheetId="1">#REF!</definedName>
    <definedName name="\m">#REF!</definedName>
    <definedName name="\p" localSheetId="1">#REF!</definedName>
    <definedName name="\p">#REF!</definedName>
    <definedName name="\s" localSheetId="1">#REF!</definedName>
    <definedName name="\s">#REF!</definedName>
    <definedName name="\z" localSheetId="1">#REF!</definedName>
    <definedName name="\z">#REF!</definedName>
    <definedName name="A">'[1]MONTH1-1'!#REF!</definedName>
    <definedName name="CL">#REF!</definedName>
    <definedName name="FUNCTION" localSheetId="1">#REF!</definedName>
    <definedName name="FUNCTION">#REF!</definedName>
    <definedName name="HH">#REF!</definedName>
    <definedName name="INPUT" localSheetId="1">#REF!</definedName>
    <definedName name="INPUT">#REF!</definedName>
    <definedName name="Print_Area_MI">#REF!</definedName>
  </definedNames>
  <calcPr fullCalcOnLoad="1"/>
</workbook>
</file>

<file path=xl/sharedStrings.xml><?xml version="1.0" encoding="utf-8"?>
<sst xmlns="http://schemas.openxmlformats.org/spreadsheetml/2006/main" count="189" uniqueCount="154">
  <si>
    <t>────────</t>
  </si>
  <si>
    <t>─────────────</t>
  </si>
  <si>
    <t>中華民國</t>
  </si>
  <si>
    <t>單位:新臺幣元</t>
  </si>
  <si>
    <t>科                目</t>
  </si>
  <si>
    <t>預    算    數</t>
  </si>
  <si>
    <t>％</t>
  </si>
  <si>
    <t>原 列 決 算 數</t>
  </si>
  <si>
    <t>修    正    數</t>
  </si>
  <si>
    <t>決 算 核 定 數</t>
  </si>
  <si>
    <t>預算數與決算核定數
比較增 (+) 減 (-)</t>
  </si>
  <si>
    <t>　徵收收入</t>
  </si>
  <si>
    <t>　債務收入</t>
  </si>
  <si>
    <t>　勞務收入</t>
  </si>
  <si>
    <t>　農政收入</t>
  </si>
  <si>
    <t>　財產收入</t>
  </si>
  <si>
    <t>　政府撥入收入</t>
  </si>
  <si>
    <t>　其他收入</t>
  </si>
  <si>
    <t>基金用途</t>
  </si>
  <si>
    <t>　一般建築及設備</t>
  </si>
  <si>
    <t xml:space="preserve">  </t>
  </si>
  <si>
    <t>　解繳國庫</t>
  </si>
  <si>
    <t>　農業研究、實驗、技術改進</t>
  </si>
  <si>
    <t>　毛豬產銷調節</t>
  </si>
  <si>
    <t>農業特別收入基金</t>
  </si>
  <si>
    <t xml:space="preserve"> 基金來源、用途及餘絀決算表</t>
  </si>
  <si>
    <r>
      <t xml:space="preserve">    93</t>
    </r>
    <r>
      <rPr>
        <sz val="14"/>
        <rFont val="華康粗明體"/>
        <family val="3"/>
      </rPr>
      <t>年度</t>
    </r>
  </si>
  <si>
    <t>基金來源</t>
  </si>
  <si>
    <r>
      <t xml:space="preserve">   </t>
    </r>
    <r>
      <rPr>
        <sz val="10"/>
        <rFont val="華康粗明體"/>
        <family val="3"/>
      </rPr>
      <t>一般行政管理</t>
    </r>
  </si>
  <si>
    <t xml:space="preserve">  農業貸款利息差額補貼</t>
  </si>
  <si>
    <t xml:space="preserve">  新型農機補助</t>
  </si>
  <si>
    <t>　推動合理化施肥措施</t>
  </si>
  <si>
    <r>
      <t xml:space="preserve">   </t>
    </r>
    <r>
      <rPr>
        <sz val="10"/>
        <rFont val="華康粗明體"/>
        <family val="3"/>
      </rPr>
      <t>水旱田利用調整後續計畫</t>
    </r>
  </si>
  <si>
    <r>
      <t xml:space="preserve">   </t>
    </r>
    <r>
      <rPr>
        <sz val="10"/>
        <rFont val="華康粗明體"/>
        <family val="3"/>
      </rPr>
      <t>糧政業務</t>
    </r>
  </si>
  <si>
    <r>
      <t xml:space="preserve">   </t>
    </r>
    <r>
      <rPr>
        <sz val="10"/>
        <rFont val="華康粗明體"/>
        <family val="3"/>
      </rPr>
      <t>投資全國農業金庫</t>
    </r>
  </si>
  <si>
    <r>
      <t xml:space="preserve">   </t>
    </r>
    <r>
      <rPr>
        <sz val="10"/>
        <rFont val="華康粗明體"/>
        <family val="3"/>
      </rPr>
      <t>農漁民子女就學獎助學金</t>
    </r>
  </si>
  <si>
    <r>
      <t xml:space="preserve">   </t>
    </r>
    <r>
      <rPr>
        <sz val="10"/>
        <rFont val="華康粗明體"/>
        <family val="3"/>
      </rPr>
      <t>改善農業經營環境計畫</t>
    </r>
  </si>
  <si>
    <r>
      <t xml:space="preserve">   </t>
    </r>
    <r>
      <rPr>
        <sz val="10"/>
        <rFont val="華康粗明體"/>
        <family val="3"/>
      </rPr>
      <t>逾齡寡產蛋雞第</t>
    </r>
    <r>
      <rPr>
        <sz val="10"/>
        <rFont val="Modern"/>
        <family val="3"/>
      </rPr>
      <t>2</t>
    </r>
    <r>
      <rPr>
        <sz val="10"/>
        <rFont val="華康粗明體"/>
        <family val="3"/>
      </rPr>
      <t xml:space="preserve">階段暨雞蛋產銷
</t>
    </r>
    <r>
      <rPr>
        <sz val="10"/>
        <rFont val="Modern"/>
        <family val="3"/>
      </rPr>
      <t xml:space="preserve">   </t>
    </r>
    <r>
      <rPr>
        <sz val="10"/>
        <rFont val="華康粗明體"/>
        <family val="3"/>
      </rPr>
      <t>調節計畫</t>
    </r>
  </si>
  <si>
    <r>
      <t xml:space="preserve">   </t>
    </r>
    <r>
      <rPr>
        <sz val="10"/>
        <rFont val="華康粗明體"/>
        <family val="3"/>
      </rPr>
      <t>吳郭魚產銷穩定計畫</t>
    </r>
  </si>
  <si>
    <r>
      <t xml:space="preserve">   </t>
    </r>
    <r>
      <rPr>
        <sz val="10"/>
        <rFont val="華康粗明體"/>
        <family val="3"/>
      </rPr>
      <t>吳郭魚價格穩定計畫</t>
    </r>
  </si>
  <si>
    <r>
      <t xml:space="preserve">   </t>
    </r>
    <r>
      <rPr>
        <sz val="10"/>
        <rFont val="華康粗明體"/>
        <family val="3"/>
      </rPr>
      <t>全民造林運動</t>
    </r>
    <r>
      <rPr>
        <sz val="10"/>
        <rFont val="Modern"/>
        <family val="3"/>
      </rPr>
      <t>-</t>
    </r>
    <r>
      <rPr>
        <sz val="10"/>
        <rFont val="華康粗明體"/>
        <family val="3"/>
      </rPr>
      <t>造林計畫</t>
    </r>
  </si>
  <si>
    <r>
      <t xml:space="preserve">   </t>
    </r>
    <r>
      <rPr>
        <sz val="10"/>
        <rFont val="華康粗明體"/>
        <family val="3"/>
      </rPr>
      <t>森林遊樂及森林鐵路經營管理計畫</t>
    </r>
  </si>
  <si>
    <r>
      <t xml:space="preserve">   </t>
    </r>
    <r>
      <rPr>
        <sz val="10"/>
        <rFont val="華康粗明體"/>
        <family val="3"/>
      </rPr>
      <t>造林貸款計畫</t>
    </r>
  </si>
  <si>
    <r>
      <t xml:space="preserve">   </t>
    </r>
    <r>
      <rPr>
        <sz val="10"/>
        <rFont val="華康粗明體"/>
        <family val="3"/>
      </rPr>
      <t>農業天然災害救助計畫</t>
    </r>
  </si>
  <si>
    <r>
      <t xml:space="preserve">   </t>
    </r>
    <r>
      <rPr>
        <sz val="10"/>
        <rFont val="華康粗明體"/>
        <family val="3"/>
      </rPr>
      <t>漁業發展補助計畫</t>
    </r>
  </si>
  <si>
    <r>
      <t xml:space="preserve">   </t>
    </r>
    <r>
      <rPr>
        <sz val="10"/>
        <rFont val="華康粗明體"/>
        <family val="3"/>
      </rPr>
      <t>漁業研究、實驗、技術改進計畫</t>
    </r>
  </si>
  <si>
    <r>
      <t xml:space="preserve">   </t>
    </r>
    <r>
      <rPr>
        <sz val="10"/>
        <rFont val="華康粗明體"/>
        <family val="3"/>
      </rPr>
      <t>補助海洋及養殖漁產品之實物操作</t>
    </r>
  </si>
  <si>
    <r>
      <t xml:space="preserve">   </t>
    </r>
    <r>
      <rPr>
        <sz val="10"/>
        <rFont val="華康粗明體"/>
        <family val="3"/>
      </rPr>
      <t xml:space="preserve">農產品受進口損害救助及產業結構
</t>
    </r>
    <r>
      <rPr>
        <sz val="10"/>
        <rFont val="Modern"/>
        <family val="3"/>
      </rPr>
      <t xml:space="preserve">   </t>
    </r>
    <r>
      <rPr>
        <sz val="10"/>
        <rFont val="華康粗明體"/>
        <family val="3"/>
      </rPr>
      <t>調整措施補助計畫</t>
    </r>
  </si>
  <si>
    <r>
      <t xml:space="preserve">   </t>
    </r>
    <r>
      <rPr>
        <sz val="10"/>
        <rFont val="華康粗明體"/>
        <family val="3"/>
      </rPr>
      <t>餘糧收購業務</t>
    </r>
  </si>
  <si>
    <r>
      <t>本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期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賸</t>
    </r>
    <r>
      <rPr>
        <sz val="11"/>
        <rFont val="Times New Roman"/>
        <family val="1"/>
      </rPr>
      <t xml:space="preserve">   </t>
    </r>
    <r>
      <rPr>
        <sz val="11"/>
        <rFont val="華康粗明體"/>
        <family val="3"/>
      </rPr>
      <t>餘（短絀－）</t>
    </r>
  </si>
  <si>
    <t>期初累積賸餘（短絀－）</t>
  </si>
  <si>
    <t>期末累積賸餘（短絀－）</t>
  </si>
  <si>
    <t>項                 目</t>
  </si>
  <si>
    <t>決 算 核 定 數</t>
  </si>
  <si>
    <t>比 較 增 (+) 減 (-)</t>
  </si>
  <si>
    <t>金         額</t>
  </si>
  <si>
    <t>業 務 活 動 之 現 金 流 量</t>
  </si>
  <si>
    <t>甲、資金來源</t>
  </si>
  <si>
    <t>本期賸餘（短絀－）</t>
  </si>
  <si>
    <t>一、基金之增加</t>
  </si>
  <si>
    <t>調整非現金項目</t>
  </si>
  <si>
    <t xml:space="preserve">  公積撥充數</t>
  </si>
  <si>
    <t xml:space="preserve">  國庫增撥數</t>
  </si>
  <si>
    <t xml:space="preserve"> 業務活動之淨現金流入（流出－）</t>
  </si>
  <si>
    <t xml:space="preserve">  作業賸餘解繳國庫撥充數</t>
  </si>
  <si>
    <t>二、國庫填補短絀數</t>
  </si>
  <si>
    <t xml:space="preserve">  折減基金</t>
  </si>
  <si>
    <t xml:space="preserve">  國庫撥款</t>
  </si>
  <si>
    <t>減少短期投資及短期貸墊款</t>
  </si>
  <si>
    <t>三、公積及賸餘之增加</t>
  </si>
  <si>
    <t>減少長期應收款項、貸墊款及準備金</t>
  </si>
  <si>
    <t xml:space="preserve">  未分配賸餘之增加</t>
  </si>
  <si>
    <t>減少其他資產</t>
  </si>
  <si>
    <t xml:space="preserve">  公積之增加</t>
  </si>
  <si>
    <t>增加短期債務及其他負債</t>
  </si>
  <si>
    <t xml:space="preserve">  待填補短絀之減少</t>
  </si>
  <si>
    <t>其他項目之現金流入</t>
  </si>
  <si>
    <t>增加短期投資及短期貸墊款</t>
  </si>
  <si>
    <t>四、固定資產之減少</t>
  </si>
  <si>
    <t>增加長期應收款項、貸墊款及準備金</t>
  </si>
  <si>
    <t>折減基金</t>
  </si>
  <si>
    <t xml:space="preserve">  固定資產折舊</t>
  </si>
  <si>
    <t>增加其他資產</t>
  </si>
  <si>
    <t xml:space="preserve">  固定資產之變賣及收回</t>
  </si>
  <si>
    <t>減少短期債務及其他負債</t>
  </si>
  <si>
    <t>國庫撥款</t>
  </si>
  <si>
    <t xml:space="preserve">  固定資產報廢及整理</t>
  </si>
  <si>
    <t>其他項目之現金流出</t>
  </si>
  <si>
    <t>五、遞耗資產之減少</t>
  </si>
  <si>
    <t xml:space="preserve"> 其他活動之淨現金流入（流出－）</t>
  </si>
  <si>
    <t xml:space="preserve">  經濟動物及作物之減少</t>
  </si>
  <si>
    <t xml:space="preserve">  礦源之減少</t>
  </si>
  <si>
    <t>現金及約當現金之淨增（淨減－）</t>
  </si>
  <si>
    <t xml:space="preserve">  長期投資之收回</t>
  </si>
  <si>
    <t xml:space="preserve">  長期應收款之收回</t>
  </si>
  <si>
    <t xml:space="preserve">  長期貸款之收回</t>
  </si>
  <si>
    <t xml:space="preserve">  長期墊款之收回</t>
  </si>
  <si>
    <t>合          計</t>
  </si>
  <si>
    <t>農業特別收入基金現金流量決算表</t>
  </si>
  <si>
    <t>───────────────</t>
  </si>
  <si>
    <t xml:space="preserve">         中華民國93年度</t>
  </si>
  <si>
    <r>
      <t>其 他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活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動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之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流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量</t>
    </r>
  </si>
  <si>
    <r>
      <t>國</t>
    </r>
    <r>
      <rPr>
        <sz val="11"/>
        <rFont val="華康粗明體"/>
        <family val="3"/>
      </rPr>
      <t>　庫　填　補　短　絀　數</t>
    </r>
  </si>
  <si>
    <r>
      <t>遞</t>
    </r>
    <r>
      <rPr>
        <sz val="11"/>
        <rFont val="華康粗明體"/>
        <family val="3"/>
      </rPr>
      <t>　耗　資　產　之　減　少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</si>
  <si>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初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</si>
  <si>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>　期　債　務　之　增　加</t>
    </r>
  </si>
  <si>
    <r>
      <t>期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末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及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約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當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現</t>
    </r>
    <r>
      <rPr>
        <sz val="11"/>
        <rFont val="Times New Roman"/>
        <family val="1"/>
      </rPr>
      <t xml:space="preserve"> </t>
    </r>
    <r>
      <rPr>
        <sz val="11"/>
        <rFont val="華康粗明體"/>
        <family val="3"/>
      </rPr>
      <t>金</t>
    </r>
  </si>
  <si>
    <r>
      <t>長</t>
    </r>
    <r>
      <rPr>
        <sz val="11"/>
        <rFont val="華康粗明體"/>
        <family val="3"/>
      </rPr>
      <t xml:space="preserve"> 期 投 資、應 收 款、貸 墊 款</t>
    </r>
  </si>
  <si>
    <r>
      <t>註：</t>
    </r>
    <r>
      <rPr>
        <sz val="10"/>
        <rFont val="Times New Roman"/>
        <family val="1"/>
      </rPr>
      <t>1.</t>
    </r>
    <r>
      <rPr>
        <sz val="10"/>
        <rFont val="華康粗明體"/>
        <family val="3"/>
      </rPr>
      <t>本表係採現金及約當現金基礎，包括現金及自投資日起</t>
    </r>
    <r>
      <rPr>
        <sz val="10"/>
        <rFont val="Times New Roman"/>
        <family val="1"/>
      </rPr>
      <t>3</t>
    </r>
    <r>
      <rPr>
        <sz val="10"/>
        <rFont val="華康粗明體"/>
        <family val="3"/>
      </rPr>
      <t>個月內到期或清償之債權證券。</t>
    </r>
  </si>
  <si>
    <r>
      <t xml:space="preserve">        2.</t>
    </r>
    <r>
      <rPr>
        <sz val="10"/>
        <rFont val="華康粗明體"/>
        <family val="3"/>
      </rPr>
      <t xml:space="preserve">本表「調整非現金項目」欄所列，包括提存呆帳、流動資產淨減（淨增－）、流動負債淨增（淨減－）及其他不影響
   </t>
    </r>
    <r>
      <rPr>
        <sz val="9"/>
        <rFont val="華康粗明體"/>
        <family val="3"/>
      </rPr>
      <t xml:space="preserve">   </t>
    </r>
    <r>
      <rPr>
        <sz val="10"/>
        <rFont val="華康粗明體"/>
        <family val="3"/>
      </rPr>
      <t>現金流量之非現金項目。</t>
    </r>
  </si>
  <si>
    <t>本年度決算核定數</t>
  </si>
  <si>
    <t>上年度決算審定數</t>
  </si>
  <si>
    <t>比 較 增(+) 減(-)</t>
  </si>
  <si>
    <t>科              目</t>
  </si>
  <si>
    <t>金     額</t>
  </si>
  <si>
    <t>資           產</t>
  </si>
  <si>
    <t>負           債</t>
  </si>
  <si>
    <t>流    動    資    產</t>
  </si>
  <si>
    <t>流    動    負    債</t>
  </si>
  <si>
    <t>現金</t>
  </si>
  <si>
    <t>短期債務</t>
  </si>
  <si>
    <t>短期投資</t>
  </si>
  <si>
    <t>應付款項</t>
  </si>
  <si>
    <t>應收款項</t>
  </si>
  <si>
    <t>預收款項</t>
  </si>
  <si>
    <t>存貨</t>
  </si>
  <si>
    <t>預付款項</t>
  </si>
  <si>
    <t>其    他    負    債</t>
  </si>
  <si>
    <t>短期貸墊款</t>
  </si>
  <si>
    <t>什項負債</t>
  </si>
  <si>
    <t>貸 墊 款 及 準 備 金</t>
  </si>
  <si>
    <t>累　積　餘(+)　絀(-)</t>
  </si>
  <si>
    <t>長期應收款項</t>
  </si>
  <si>
    <t>長期貸款</t>
  </si>
  <si>
    <t>累積賸餘</t>
  </si>
  <si>
    <t>長期墊款</t>
  </si>
  <si>
    <t>累積短絀</t>
  </si>
  <si>
    <t xml:space="preserve">準備金 </t>
  </si>
  <si>
    <t>其    他    資    產</t>
  </si>
  <si>
    <t>什項資產</t>
  </si>
  <si>
    <t>待整理資產</t>
  </si>
  <si>
    <t>合              計</t>
  </si>
  <si>
    <t>農業特別收入</t>
  </si>
  <si>
    <t>基金平衡表</t>
  </si>
  <si>
    <t>──────</t>
  </si>
  <si>
    <t>─────</t>
  </si>
  <si>
    <r>
      <t>中華民國</t>
    </r>
    <r>
      <rPr>
        <sz val="14"/>
        <rFont val="Times New Roman"/>
        <family val="1"/>
      </rPr>
      <t>93</t>
    </r>
    <r>
      <rPr>
        <sz val="14"/>
        <rFont val="華康粗明體"/>
        <family val="3"/>
      </rPr>
      <t>年</t>
    </r>
  </si>
  <si>
    <r>
      <t>12</t>
    </r>
    <r>
      <rPr>
        <sz val="14"/>
        <rFont val="華康粗明體"/>
        <family val="3"/>
      </rPr>
      <t>月</t>
    </r>
    <r>
      <rPr>
        <sz val="14"/>
        <rFont val="Times New Roman"/>
        <family val="1"/>
      </rPr>
      <t>31</t>
    </r>
    <r>
      <rPr>
        <sz val="14"/>
        <rFont val="華康粗明體"/>
        <family val="3"/>
      </rPr>
      <t>日</t>
    </r>
  </si>
  <si>
    <r>
      <t>單位</t>
    </r>
    <r>
      <rPr>
        <sz val="12"/>
        <rFont val="Times New Roman"/>
        <family val="1"/>
      </rPr>
      <t>:</t>
    </r>
    <r>
      <rPr>
        <sz val="12"/>
        <rFont val="華康粗明體"/>
        <family val="3"/>
      </rPr>
      <t>新臺幣元</t>
    </r>
  </si>
  <si>
    <t>科            目</t>
  </si>
  <si>
    <r>
      <t xml:space="preserve">長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 xml:space="preserve">期 </t>
    </r>
    <r>
      <rPr>
        <sz val="5"/>
        <rFont val="華康粗明體"/>
        <family val="3"/>
      </rPr>
      <t xml:space="preserve"> </t>
    </r>
    <r>
      <rPr>
        <sz val="10"/>
        <rFont val="華康粗明體"/>
        <family val="3"/>
      </rPr>
      <t>應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>收</t>
    </r>
    <r>
      <rPr>
        <sz val="5"/>
        <rFont val="華康粗明體"/>
        <family val="3"/>
      </rPr>
      <t xml:space="preserve">  </t>
    </r>
    <r>
      <rPr>
        <sz val="10"/>
        <rFont val="華康粗明體"/>
        <family val="3"/>
      </rPr>
      <t xml:space="preserve">款  項、 </t>
    </r>
  </si>
  <si>
    <r>
      <t>基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金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餘</t>
    </r>
    <r>
      <rPr>
        <sz val="11"/>
        <rFont val="Times New Roman"/>
        <family val="1"/>
      </rPr>
      <t xml:space="preserve">      </t>
    </r>
    <r>
      <rPr>
        <sz val="11"/>
        <rFont val="華康粗明體"/>
        <family val="3"/>
      </rPr>
      <t>額</t>
    </r>
  </si>
  <si>
    <t>合             計</t>
  </si>
  <si>
    <r>
      <t>註：信託代理與保證資產</t>
    </r>
    <r>
      <rPr>
        <sz val="10"/>
        <rFont val="Times New Roman"/>
        <family val="1"/>
      </rPr>
      <t>(</t>
    </r>
    <r>
      <rPr>
        <sz val="10"/>
        <rFont val="華康中明體"/>
        <family val="3"/>
      </rPr>
      <t>負債</t>
    </r>
    <r>
      <rPr>
        <sz val="10"/>
        <rFont val="Times New Roman"/>
        <family val="1"/>
      </rPr>
      <t>)</t>
    </r>
    <r>
      <rPr>
        <sz val="10"/>
        <rFont val="華康中明體"/>
        <family val="3"/>
      </rPr>
      <t>性質之科目，本年度決算為</t>
    </r>
    <r>
      <rPr>
        <sz val="10"/>
        <rFont val="Times New Roman"/>
        <family val="1"/>
      </rPr>
      <t xml:space="preserve"> 5,415,569,515 </t>
    </r>
    <r>
      <rPr>
        <sz val="10"/>
        <rFont val="華康中明體"/>
        <family val="3"/>
      </rPr>
      <t>元，上年度決算為</t>
    </r>
    <r>
      <rPr>
        <sz val="10"/>
        <rFont val="Times New Roman"/>
        <family val="1"/>
      </rPr>
      <t xml:space="preserve"> 4,909,127,578   </t>
    </r>
    <r>
      <rPr>
        <sz val="10"/>
        <rFont val="華康中明體"/>
        <family val="3"/>
      </rPr>
      <t>元。</t>
    </r>
  </si>
</sst>
</file>

<file path=xl/styles.xml><?xml version="1.0" encoding="utf-8"?>
<styleSheet xmlns="http://schemas.openxmlformats.org/spreadsheetml/2006/main">
  <numFmts count="6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_(* #,##0.00_);_(* \(#,##0.00\);_(* &quot;…&quot;??_);_(@_)"/>
    <numFmt numFmtId="177" formatCode="General_)"/>
    <numFmt numFmtId="178" formatCode="_(* #,##0.00_);_(* #,##0.00_);_(* &quot;…&quot;_);_(@_)"/>
    <numFmt numFmtId="179" formatCode="_(&quot; +&quot;* #,##0.00_);_(&quot;－&quot;* #,##0.00_);_(* &quot;…&quot;_);_(@_)"/>
    <numFmt numFmtId="180" formatCode="0.00_)"/>
    <numFmt numFmtId="181" formatCode="_(* #,##0.00_);_(&quot;－&quot;* #,##0.00_);_(* &quot;…&quot;_);_(@_)"/>
    <numFmt numFmtId="182" formatCode="_(* #,##0.00_);_(&quot; –&quot;* #,##0.00_);_(* &quot;…&quot;_);_(@_)"/>
    <numFmt numFmtId="183" formatCode="0;[Red]0"/>
    <numFmt numFmtId="184" formatCode="_(* #,##0.00_);_(\-* #,##0.00_);_(* &quot;…&quot;_);_(@_)"/>
    <numFmt numFmtId="185" formatCode="_(\+* #,##0.00_);_(\-* #,##0.00_);_(* &quot;…&quot;_);_(@_)"/>
    <numFmt numFmtId="186" formatCode="m&quot;月&quot;d&quot;日&quot;"/>
    <numFmt numFmtId="187" formatCode="_(* #,##0.00_);_(&quot;–&quot;* #,##0.00_);_(* &quot;…&quot;_);_(@_)"/>
    <numFmt numFmtId="188" formatCode="_(&quot; +&quot;* #,##0.00_);_(&quot;–&quot;* #,##0.00_);_(* &quot;…&quot;_);_(@_)"/>
    <numFmt numFmtId="189" formatCode="0."/>
    <numFmt numFmtId="190" formatCode="_(* #,##0.0_);_(* \(#,##0.0\);_(* &quot;-&quot;??_);_(@_)"/>
    <numFmt numFmtId="191" formatCode="_(* #,##0_);_(* \(#,##0\);_(* &quot;-&quot;??_);_(@_)"/>
    <numFmt numFmtId="192" formatCode="0_ ;[Red]\-0\ "/>
    <numFmt numFmtId="193" formatCode="#,##0_ ;[Red]\-#,##0\ "/>
    <numFmt numFmtId="194" formatCode="_(&quot; +&quot;* #,##0.00_);_(&quot; –&quot;* #,##0.00_);_(* &quot;…&quot;_);_(@_)"/>
    <numFmt numFmtId="195" formatCode="_(&quot;*&quot;\ #,##0.00_);_(&quot;*&quot;\ \(#,##0.00\);_(&quot;$&quot;* &quot; &quot;_);_(@_)"/>
    <numFmt numFmtId="196" formatCode="_(&quot;*&quot;\ #,##0_);_(&quot;*&quot;\ \(#,##0\);_(&quot;$&quot;* &quot; &quot;_);_(@_)"/>
    <numFmt numFmtId="197" formatCode="#,##0.00_ "/>
    <numFmt numFmtId="198" formatCode="0.0000"/>
    <numFmt numFmtId="199" formatCode="#,##0.0000"/>
    <numFmt numFmtId="200" formatCode="#,##0_ "/>
    <numFmt numFmtId="201" formatCode="0_ "/>
    <numFmt numFmtId="202" formatCode="&quot;Yes&quot;;&quot;Yes&quot;;&quot;No&quot;"/>
    <numFmt numFmtId="203" formatCode="&quot;True&quot;;&quot;True&quot;;&quot;False&quot;"/>
    <numFmt numFmtId="204" formatCode="&quot;On&quot;;&quot;On&quot;;&quot;Off&quot;"/>
    <numFmt numFmtId="205" formatCode="[DBNum1][$-404]e&quot;年&quot;m&quot;月&quot;d&quot;日&quot;"/>
    <numFmt numFmtId="206" formatCode="#,###_ "/>
    <numFmt numFmtId="207" formatCode="#,##0.00_ ;[Red]\-#,##0.00\ "/>
    <numFmt numFmtId="208" formatCode="_(* #,##0.00_);_(&quot;–&quot;* #,##0.00_);_(* &quot;&quot;_);_(@_)"/>
    <numFmt numFmtId="209" formatCode="_(&quot; +&quot;* #,##0.00_);_(&quot; –&quot;* #,##0.00_);_(* &quot;&quot;_);_(@_)"/>
    <numFmt numFmtId="210" formatCode="_(* #,##0.00_);_(* #,##0.00_);_(* &quot;&quot;_);_(@_)"/>
    <numFmt numFmtId="211" formatCode="_(* #,##0.00_);_(&quot;－&quot;* #,##0.00_);_(* &quot;&quot;_);_(@_)"/>
    <numFmt numFmtId="212" formatCode="#,##0.0_ ;[Red]\-#,##0.0\ "/>
    <numFmt numFmtId="213" formatCode="_(* #,##0.0_);_(* \(#,##0.0\);_(* &quot;-&quot;_);_(@_)"/>
    <numFmt numFmtId="214" formatCode="_(* #,##0.000_);_(&quot;–&quot;* #,##0.000_);_(* &quot;…&quot;_);_(@_)"/>
    <numFmt numFmtId="215" formatCode="_(* #,##0.0_);_(&quot;–&quot;* #,##0.0_);_(* &quot;…&quot;_);_(@_)"/>
    <numFmt numFmtId="216" formatCode="_(* #,##0_);_(&quot;–&quot;* #,##0_);_(* &quot;…&quot;_);_(@_)"/>
    <numFmt numFmtId="217" formatCode="0.0"/>
    <numFmt numFmtId="218" formatCode="_(&quot; +&quot;* #,##0.000_);_(&quot; –&quot;* #,##0.000_);_(* &quot;…&quot;_);_(@_)"/>
    <numFmt numFmtId="219" formatCode="_(&quot; +&quot;* #,##0.0_);_(&quot; –&quot;* #,##0.0_);_(* &quot;…&quot;_);_(@_)"/>
    <numFmt numFmtId="220" formatCode="_(&quot; +&quot;* #,##0_);_(&quot; –&quot;* #,##0_);_(* &quot;…&quot;_);_(@_)"/>
    <numFmt numFmtId="221" formatCode="0.00_);[Red]\(0.00\)"/>
    <numFmt numFmtId="222" formatCode="0.00_ "/>
    <numFmt numFmtId="223" formatCode="#,###;\-#,###"/>
    <numFmt numFmtId="224" formatCode="#,##0;[Red]\-#,##0;&quot;-&quot;"/>
    <numFmt numFmtId="225" formatCode="_(* #,##0.00_);_(&quot; –&quot;* #,##0.00_);_(* &quot;&quot;_);_(@_)"/>
    <numFmt numFmtId="226" formatCode="_(&quot;+&quot;* #,##0.00_);_(&quot;–&quot;* #,##0.00_);_(* &quot;&quot;_);_(@_)"/>
    <numFmt numFmtId="227" formatCode="_(&quot; +&quot;* #,##0_);_(&quot; –&quot;* #,##0_);_(* &quot;&quot;_);_(@_)"/>
    <numFmt numFmtId="228" formatCode="_(&quot; + &quot;* #,##0.00_);_(&quot; – &quot;* #,##0.00_);_(* &quot;&quot;_);_(@_)"/>
    <numFmt numFmtId="229" formatCode="_(&quot; + &quot;* #,##0.00_);_(&quot;–&quot;* #,##0.00_);_(* &quot;&quot;_);_(@_)"/>
  </numFmts>
  <fonts count="49">
    <font>
      <sz val="12"/>
      <name val="標楷體"/>
      <family val="4"/>
    </font>
    <font>
      <sz val="11"/>
      <name val="Times New Roman"/>
      <family val="1"/>
    </font>
    <font>
      <sz val="12"/>
      <name val="Courier"/>
      <family val="3"/>
    </font>
    <font>
      <b/>
      <i/>
      <sz val="16"/>
      <name val="Helv"/>
      <family val="2"/>
    </font>
    <font>
      <sz val="10"/>
      <name val="Arial"/>
      <family val="2"/>
    </font>
    <font>
      <sz val="12"/>
      <name val="新細明體"/>
      <family val="1"/>
    </font>
    <font>
      <u val="single"/>
      <sz val="12"/>
      <color indexed="36"/>
      <name val="Times New Roman"/>
      <family val="1"/>
    </font>
    <font>
      <sz val="12"/>
      <name val="Times New Roman"/>
      <family val="1"/>
    </font>
    <font>
      <u val="single"/>
      <sz val="12"/>
      <color indexed="12"/>
      <name val="Times New Roman"/>
      <family val="1"/>
    </font>
    <font>
      <u val="single"/>
      <sz val="9"/>
      <color indexed="36"/>
      <name val="Times New Roman"/>
      <family val="1"/>
    </font>
    <font>
      <sz val="9"/>
      <name val="細明體"/>
      <family val="3"/>
    </font>
    <font>
      <sz val="9"/>
      <name val="Times New Roman"/>
      <family val="1"/>
    </font>
    <font>
      <sz val="10"/>
      <name val="Times New Roman"/>
      <family val="1"/>
    </font>
    <font>
      <sz val="20"/>
      <name val="華康粗明體"/>
      <family val="3"/>
    </font>
    <font>
      <sz val="23"/>
      <name val="新細明體"/>
      <family val="1"/>
    </font>
    <font>
      <sz val="22"/>
      <name val="新細明體"/>
      <family val="1"/>
    </font>
    <font>
      <sz val="12"/>
      <name val="華康粗明體"/>
      <family val="3"/>
    </font>
    <font>
      <sz val="9"/>
      <name val="華康粗明體"/>
      <family val="3"/>
    </font>
    <font>
      <sz val="10"/>
      <name val="華康粗明體"/>
      <family val="3"/>
    </font>
    <font>
      <sz val="11"/>
      <name val="華康粗明體"/>
      <family val="3"/>
    </font>
    <font>
      <sz val="14"/>
      <name val="華康粗明體"/>
      <family val="3"/>
    </font>
    <font>
      <sz val="14"/>
      <name val="Times New Roman"/>
      <family val="1"/>
    </font>
    <font>
      <sz val="11"/>
      <name val="華康特粗明體"/>
      <family val="3"/>
    </font>
    <font>
      <sz val="9"/>
      <name val="華康特粗明體"/>
      <family val="3"/>
    </font>
    <font>
      <sz val="10"/>
      <name val="華康特粗明體"/>
      <family val="3"/>
    </font>
    <font>
      <b/>
      <sz val="20"/>
      <name val="新細明體"/>
      <family val="1"/>
    </font>
    <font>
      <sz val="10"/>
      <name val="Modern"/>
      <family val="3"/>
    </font>
    <font>
      <sz val="10"/>
      <name val="華康中明體"/>
      <family val="3"/>
    </font>
    <font>
      <sz val="9"/>
      <name val="華康中明體"/>
      <family val="3"/>
    </font>
    <font>
      <sz val="10"/>
      <name val="華康中黑體"/>
      <family val="3"/>
    </font>
    <font>
      <sz val="9"/>
      <name val="華康中黑體"/>
      <family val="3"/>
    </font>
    <font>
      <sz val="12"/>
      <name val="華康特粗明體"/>
      <family val="3"/>
    </font>
    <font>
      <sz val="9"/>
      <name val="新細明體"/>
      <family val="1"/>
    </font>
    <font>
      <sz val="22"/>
      <name val="華康粗明體"/>
      <family val="3"/>
    </font>
    <font>
      <sz val="24"/>
      <name val="新細明體"/>
      <family val="1"/>
    </font>
    <font>
      <sz val="12"/>
      <name val="細明體"/>
      <family val="3"/>
    </font>
    <font>
      <sz val="11"/>
      <name val="華康中黑體"/>
      <family val="3"/>
    </font>
    <font>
      <sz val="10"/>
      <name val="細明體"/>
      <family val="3"/>
    </font>
    <font>
      <sz val="11"/>
      <name val="細明體"/>
      <family val="3"/>
    </font>
    <font>
      <sz val="9"/>
      <name val="全真粗明體"/>
      <family val="3"/>
    </font>
    <font>
      <sz val="10"/>
      <name val="全真粗明體"/>
      <family val="3"/>
    </font>
    <font>
      <sz val="11"/>
      <name val="華康中明體"/>
      <family val="3"/>
    </font>
    <font>
      <sz val="24"/>
      <name val="華康粗明體"/>
      <family val="3"/>
    </font>
    <font>
      <sz val="23"/>
      <name val="華康中明體"/>
      <family val="3"/>
    </font>
    <font>
      <sz val="12"/>
      <name val="華康中明體"/>
      <family val="3"/>
    </font>
    <font>
      <sz val="12"/>
      <name val="華康行書體"/>
      <family val="3"/>
    </font>
    <font>
      <sz val="5"/>
      <name val="華康粗明體"/>
      <family val="3"/>
    </font>
    <font>
      <sz val="20"/>
      <name val="Times New Roman"/>
      <family val="1"/>
    </font>
    <font>
      <sz val="10"/>
      <name val="華康行書體"/>
      <family val="3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</borders>
  <cellStyleXfs count="3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38" fontId="1" fillId="0" borderId="0" applyBorder="0" applyAlignment="0">
      <protection/>
    </xf>
    <xf numFmtId="177" fontId="2" fillId="2" borderId="1" applyNumberFormat="0" applyFont="0" applyFill="0" applyBorder="0">
      <alignment horizontal="center" vertical="center"/>
      <protection/>
    </xf>
    <xf numFmtId="180" fontId="3" fillId="0" borderId="0">
      <alignment/>
      <protection/>
    </xf>
    <xf numFmtId="0" fontId="4" fillId="0" borderId="0">
      <alignment/>
      <protection/>
    </xf>
    <xf numFmtId="0" fontId="5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2" fontId="7" fillId="0" borderId="0" applyFont="0" applyFill="0" applyBorder="0" applyAlignment="0" applyProtection="0"/>
    <xf numFmtId="0" fontId="8" fillId="0" borderId="0" applyNumberFormat="0" applyFill="0" applyBorder="0" applyAlignment="0" applyProtection="0"/>
    <xf numFmtId="0" fontId="9" fillId="0" borderId="0" applyNumberFormat="0" applyFill="0" applyBorder="0" applyAlignment="0" applyProtection="0"/>
  </cellStyleXfs>
  <cellXfs count="303">
    <xf numFmtId="0" fontId="0" fillId="0" borderId="0" xfId="0" applyAlignment="1">
      <alignment vertical="center"/>
    </xf>
    <xf numFmtId="0" fontId="1" fillId="0" borderId="0" xfId="19" applyFont="1" applyAlignment="1" applyProtection="1">
      <alignment horizontal="left" vertical="center"/>
      <protection/>
    </xf>
    <xf numFmtId="0" fontId="7" fillId="0" borderId="0" xfId="19" applyFont="1" applyAlignment="1" applyProtection="1">
      <alignment vertical="center"/>
      <protection/>
    </xf>
    <xf numFmtId="0" fontId="11" fillId="0" borderId="0" xfId="19" applyFont="1" applyAlignment="1" applyProtection="1">
      <alignment vertical="center"/>
      <protection/>
    </xf>
    <xf numFmtId="0" fontId="12" fillId="0" borderId="0" xfId="19" applyFont="1" applyAlignment="1" applyProtection="1">
      <alignment vertical="center"/>
      <protection/>
    </xf>
    <xf numFmtId="0" fontId="1" fillId="0" borderId="0" xfId="19" applyFont="1" applyAlignment="1" applyProtection="1">
      <alignment vertical="center"/>
      <protection/>
    </xf>
    <xf numFmtId="0" fontId="1" fillId="0" borderId="0" xfId="19" applyFont="1" applyBorder="1" applyAlignment="1" applyProtection="1">
      <alignment vertical="center"/>
      <protection/>
    </xf>
    <xf numFmtId="226" fontId="1" fillId="0" borderId="0" xfId="19" applyNumberFormat="1" applyFont="1" applyAlignment="1" applyProtection="1">
      <alignment vertical="center"/>
      <protection/>
    </xf>
    <xf numFmtId="0" fontId="13" fillId="0" borderId="0" xfId="19" applyFont="1" applyAlignment="1" applyProtection="1">
      <alignment horizontal="left" vertical="center"/>
      <protection/>
    </xf>
    <xf numFmtId="0" fontId="13" fillId="0" borderId="0" xfId="19" applyFont="1" applyAlignment="1" applyProtection="1">
      <alignment vertical="center"/>
      <protection/>
    </xf>
    <xf numFmtId="226" fontId="13" fillId="0" borderId="0" xfId="19" applyNumberFormat="1" applyFont="1" applyAlignment="1" applyProtection="1">
      <alignment vertical="center"/>
      <protection/>
    </xf>
    <xf numFmtId="0" fontId="14" fillId="0" borderId="0" xfId="19" applyFont="1" applyAlignment="1" applyProtection="1">
      <alignment horizontal="centerContinuous" vertical="center"/>
      <protection/>
    </xf>
    <xf numFmtId="0" fontId="14" fillId="0" borderId="0" xfId="19" applyFont="1" applyAlignment="1" applyProtection="1">
      <alignment vertical="center"/>
      <protection/>
    </xf>
    <xf numFmtId="0" fontId="14" fillId="0" borderId="0" xfId="19" applyFont="1" applyAlignment="1" applyProtection="1">
      <alignment horizontal="right" vertical="center"/>
      <protection/>
    </xf>
    <xf numFmtId="0" fontId="15" fillId="0" borderId="0" xfId="19" applyFont="1" applyBorder="1" applyAlignment="1" applyProtection="1">
      <alignment horizontal="right"/>
      <protection/>
    </xf>
    <xf numFmtId="0" fontId="15" fillId="0" borderId="0" xfId="19" applyFont="1" applyAlignment="1" applyProtection="1" quotePrefix="1">
      <alignment horizontal="left"/>
      <protection/>
    </xf>
    <xf numFmtId="0" fontId="15" fillId="0" borderId="0" xfId="19" applyFont="1" applyAlignment="1" applyProtection="1">
      <alignment vertical="center"/>
      <protection/>
    </xf>
    <xf numFmtId="226" fontId="14" fillId="0" borderId="0" xfId="19" applyNumberFormat="1" applyFont="1" applyAlignment="1" applyProtection="1">
      <alignment vertical="center"/>
      <protection/>
    </xf>
    <xf numFmtId="0" fontId="16" fillId="0" borderId="0" xfId="19" applyFont="1" applyAlignment="1" applyProtection="1">
      <alignment vertical="center"/>
      <protection/>
    </xf>
    <xf numFmtId="0" fontId="17" fillId="0" borderId="0" xfId="19" applyFont="1" applyAlignment="1" applyProtection="1">
      <alignment vertical="center"/>
      <protection/>
    </xf>
    <xf numFmtId="0" fontId="18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vertical="center"/>
      <protection/>
    </xf>
    <xf numFmtId="0" fontId="19" fillId="0" borderId="0" xfId="19" applyFont="1" applyAlignment="1" applyProtection="1">
      <alignment horizontal="right" vertical="center"/>
      <protection/>
    </xf>
    <xf numFmtId="0" fontId="20" fillId="0" borderId="0" xfId="19" applyFont="1" applyBorder="1" applyAlignment="1" applyProtection="1" quotePrefix="1">
      <alignment horizontal="right" vertical="center"/>
      <protection/>
    </xf>
    <xf numFmtId="0" fontId="21" fillId="0" borderId="0" xfId="19" applyFont="1" applyAlignment="1" applyProtection="1">
      <alignment horizontal="left" vertical="center"/>
      <protection/>
    </xf>
    <xf numFmtId="226" fontId="16" fillId="0" borderId="0" xfId="19" applyNumberFormat="1" applyFont="1" applyAlignment="1" applyProtection="1">
      <alignment vertical="center"/>
      <protection/>
    </xf>
    <xf numFmtId="0" fontId="18" fillId="0" borderId="0" xfId="19" applyFont="1" applyAlignment="1" applyProtection="1">
      <alignment horizontal="right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>
      <alignment horizontal="center" vertical="center"/>
      <protection/>
    </xf>
    <xf numFmtId="0" fontId="16" fillId="0" borderId="3" xfId="19" applyFont="1" applyBorder="1" applyAlignment="1" applyProtection="1">
      <alignment horizontal="center" vertical="center"/>
      <protection/>
    </xf>
    <xf numFmtId="226" fontId="16" fillId="0" borderId="2" xfId="19" applyNumberFormat="1" applyFont="1" applyBorder="1" applyAlignment="1" applyProtection="1" quotePrefix="1">
      <alignment vertical="center" wrapText="1"/>
      <protection/>
    </xf>
    <xf numFmtId="0" fontId="16" fillId="0" borderId="4" xfId="19" applyFont="1" applyBorder="1" applyAlignment="1" applyProtection="1">
      <alignment horizontal="center" vertical="center"/>
      <protection/>
    </xf>
    <xf numFmtId="0" fontId="22" fillId="0" borderId="0" xfId="19" applyFont="1" applyBorder="1" applyAlignment="1" applyProtection="1">
      <alignment vertical="center"/>
      <protection/>
    </xf>
    <xf numFmtId="0" fontId="23" fillId="0" borderId="0" xfId="19" applyFont="1" applyBorder="1" applyAlignment="1" applyProtection="1">
      <alignment vertical="center"/>
      <protection/>
    </xf>
    <xf numFmtId="0" fontId="24" fillId="0" borderId="5" xfId="19" applyFont="1" applyBorder="1" applyAlignment="1" applyProtection="1">
      <alignment horizontal="left" vertical="center"/>
      <protection/>
    </xf>
    <xf numFmtId="0" fontId="22" fillId="0" borderId="5" xfId="19" applyFont="1" applyBorder="1" applyAlignment="1" applyProtection="1" quotePrefix="1">
      <alignment horizontal="center" vertical="center"/>
      <protection/>
    </xf>
    <xf numFmtId="0" fontId="22" fillId="0" borderId="5" xfId="19" applyFont="1" applyBorder="1" applyAlignment="1" applyProtection="1">
      <alignment horizontal="center" vertical="center"/>
      <protection/>
    </xf>
    <xf numFmtId="0" fontId="22" fillId="0" borderId="6" xfId="19" applyFont="1" applyBorder="1" applyAlignment="1" applyProtection="1">
      <alignment horizontal="center" vertical="center"/>
      <protection/>
    </xf>
    <xf numFmtId="226" fontId="22" fillId="0" borderId="5" xfId="19" applyNumberFormat="1" applyFont="1" applyBorder="1" applyAlignment="1" applyProtection="1" quotePrefix="1">
      <alignment vertical="center"/>
      <protection/>
    </xf>
    <xf numFmtId="0" fontId="22" fillId="0" borderId="0" xfId="19" applyFont="1" applyBorder="1" applyAlignment="1" applyProtection="1">
      <alignment horizontal="center" vertical="center"/>
      <protection/>
    </xf>
    <xf numFmtId="0" fontId="22" fillId="0" borderId="0" xfId="19" applyFont="1" applyAlignment="1" applyProtection="1">
      <alignment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/>
    </xf>
    <xf numFmtId="208" fontId="12" fillId="0" borderId="0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/>
    </xf>
    <xf numFmtId="226" fontId="12" fillId="0" borderId="5" xfId="19" applyNumberFormat="1" applyFont="1" applyBorder="1" applyAlignment="1" applyProtection="1">
      <alignment vertical="center"/>
      <protection/>
    </xf>
    <xf numFmtId="210" fontId="12" fillId="0" borderId="0" xfId="19" applyNumberFormat="1" applyFont="1" applyBorder="1" applyAlignment="1" applyProtection="1">
      <alignment horizontal="right" vertical="center"/>
      <protection/>
    </xf>
    <xf numFmtId="208" fontId="12" fillId="0" borderId="5" xfId="19" applyNumberFormat="1" applyFont="1" applyBorder="1" applyAlignment="1" applyProtection="1">
      <alignment horizontal="right" vertical="center"/>
      <protection locked="0"/>
    </xf>
    <xf numFmtId="208" fontId="12" fillId="0" borderId="6" xfId="19" applyNumberFormat="1" applyFont="1" applyBorder="1" applyAlignment="1" applyProtection="1">
      <alignment horizontal="right" vertical="center"/>
      <protection/>
    </xf>
    <xf numFmtId="209" fontId="12" fillId="0" borderId="5" xfId="19" applyNumberFormat="1" applyFont="1" applyBorder="1" applyAlignment="1" applyProtection="1">
      <alignment horizontal="right" vertical="center"/>
      <protection locked="0"/>
    </xf>
    <xf numFmtId="0" fontId="26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vertical="center"/>
      <protection/>
    </xf>
    <xf numFmtId="49" fontId="27" fillId="0" borderId="0" xfId="19" applyNumberFormat="1" applyFont="1" applyBorder="1" applyAlignment="1" applyProtection="1" quotePrefix="1">
      <alignment horizontal="left" vertical="center"/>
      <protection/>
    </xf>
    <xf numFmtId="49" fontId="28" fillId="0" borderId="0" xfId="19" applyNumberFormat="1" applyFont="1" applyBorder="1" applyAlignment="1" applyProtection="1" quotePrefix="1">
      <alignment horizontal="distributed" vertical="center"/>
      <protection/>
    </xf>
    <xf numFmtId="49" fontId="29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>
      <alignment horizontal="left" vertical="center"/>
      <protection/>
    </xf>
    <xf numFmtId="49" fontId="17" fillId="0" borderId="0" xfId="19" applyNumberFormat="1" applyFont="1" applyBorder="1" applyAlignment="1" applyProtection="1" quotePrefix="1">
      <alignment horizontal="distributed" vertical="center"/>
      <protection/>
    </xf>
    <xf numFmtId="49" fontId="18" fillId="0" borderId="5" xfId="19" applyNumberFormat="1" applyFont="1" applyBorder="1" applyAlignment="1" applyProtection="1" quotePrefix="1">
      <alignment horizontal="distributed" vertical="center"/>
      <protection/>
    </xf>
    <xf numFmtId="49" fontId="19" fillId="0" borderId="0" xfId="19" applyNumberFormat="1" applyFont="1" applyBorder="1" applyAlignment="1" applyProtection="1" quotePrefix="1">
      <alignment horizontal="left" vertical="center"/>
      <protection/>
    </xf>
    <xf numFmtId="49" fontId="29" fillId="0" borderId="0" xfId="19" applyNumberFormat="1" applyFont="1" applyBorder="1" applyAlignment="1" applyProtection="1" quotePrefix="1">
      <alignment horizontal="left" vertical="center"/>
      <protection/>
    </xf>
    <xf numFmtId="49" fontId="30" fillId="0" borderId="0" xfId="19" applyNumberFormat="1" applyFont="1" applyBorder="1" applyAlignment="1" applyProtection="1" quotePrefix="1">
      <alignment horizontal="distributed" vertical="center"/>
      <protection/>
    </xf>
    <xf numFmtId="49" fontId="19" fillId="0" borderId="7" xfId="19" applyNumberFormat="1" applyFont="1" applyBorder="1" applyAlignment="1" applyProtection="1">
      <alignment horizontal="left" vertical="center"/>
      <protection/>
    </xf>
    <xf numFmtId="0" fontId="7" fillId="0" borderId="7" xfId="19" applyFont="1" applyBorder="1" applyAlignment="1" applyProtection="1">
      <alignment vertical="center"/>
      <protection/>
    </xf>
    <xf numFmtId="49" fontId="17" fillId="0" borderId="7" xfId="19" applyNumberFormat="1" applyFont="1" applyBorder="1" applyAlignment="1" applyProtection="1" quotePrefix="1">
      <alignment horizontal="distributed" vertical="center"/>
      <protection/>
    </xf>
    <xf numFmtId="49" fontId="18" fillId="0" borderId="8" xfId="19" applyNumberFormat="1" applyFont="1" applyBorder="1" applyAlignment="1" applyProtection="1" quotePrefix="1">
      <alignment horizontal="distributed" vertical="center"/>
      <protection/>
    </xf>
    <xf numFmtId="208" fontId="12" fillId="0" borderId="8" xfId="19" applyNumberFormat="1" applyFont="1" applyBorder="1" applyAlignment="1" applyProtection="1">
      <alignment horizontal="right" vertical="center"/>
      <protection/>
    </xf>
    <xf numFmtId="208" fontId="12" fillId="0" borderId="9" xfId="19" applyNumberFormat="1" applyFont="1" applyBorder="1" applyAlignment="1" applyProtection="1">
      <alignment horizontal="right" vertical="center"/>
      <protection/>
    </xf>
    <xf numFmtId="209" fontId="12" fillId="0" borderId="8" xfId="19" applyNumberFormat="1" applyFont="1" applyBorder="1" applyAlignment="1" applyProtection="1">
      <alignment horizontal="right" vertical="center"/>
      <protection/>
    </xf>
    <xf numFmtId="226" fontId="12" fillId="0" borderId="8" xfId="19" applyNumberFormat="1" applyFont="1" applyBorder="1" applyAlignment="1" applyProtection="1">
      <alignment vertical="center"/>
      <protection/>
    </xf>
    <xf numFmtId="210" fontId="12" fillId="0" borderId="7" xfId="19" applyNumberFormat="1" applyFont="1" applyBorder="1" applyAlignment="1" applyProtection="1">
      <alignment horizontal="right" vertical="center"/>
      <protection/>
    </xf>
    <xf numFmtId="0" fontId="31" fillId="0" borderId="0" xfId="19" applyFont="1" applyAlignment="1" applyProtection="1">
      <alignment vertical="center"/>
      <protection/>
    </xf>
    <xf numFmtId="0" fontId="23" fillId="0" borderId="0" xfId="19" applyFont="1" applyAlignment="1" applyProtection="1">
      <alignment horizontal="distributed" vertical="center"/>
      <protection/>
    </xf>
    <xf numFmtId="0" fontId="27" fillId="0" borderId="0" xfId="19" applyFont="1" applyAlignment="1" applyProtection="1">
      <alignment horizontal="distributed" vertical="center"/>
      <protection/>
    </xf>
    <xf numFmtId="0" fontId="7" fillId="0" borderId="0" xfId="19" applyFont="1" applyBorder="1" applyAlignment="1" applyProtection="1">
      <alignment vertical="center"/>
      <protection/>
    </xf>
    <xf numFmtId="226" fontId="7" fillId="0" borderId="0" xfId="19" applyNumberFormat="1" applyFont="1" applyAlignment="1" applyProtection="1">
      <alignment vertical="center"/>
      <protection/>
    </xf>
    <xf numFmtId="0" fontId="31" fillId="0" borderId="0" xfId="19" applyFont="1">
      <alignment/>
      <protection/>
    </xf>
    <xf numFmtId="0" fontId="23" fillId="0" borderId="0" xfId="19" applyFont="1" applyAlignment="1">
      <alignment horizontal="distributed"/>
      <protection/>
    </xf>
    <xf numFmtId="0" fontId="27" fillId="0" borderId="0" xfId="19" applyFont="1" applyAlignment="1">
      <alignment horizontal="distributed"/>
      <protection/>
    </xf>
    <xf numFmtId="0" fontId="7" fillId="0" borderId="0" xfId="19" applyFont="1">
      <alignment/>
      <protection/>
    </xf>
    <xf numFmtId="0" fontId="7" fillId="0" borderId="0" xfId="19" applyFont="1" applyBorder="1">
      <alignment/>
      <protection/>
    </xf>
    <xf numFmtId="226" fontId="7" fillId="0" borderId="0" xfId="19" applyNumberFormat="1" applyFont="1" applyAlignment="1">
      <alignment/>
      <protection/>
    </xf>
    <xf numFmtId="0" fontId="23" fillId="0" borderId="0" xfId="19" applyFont="1">
      <alignment/>
      <protection/>
    </xf>
    <xf numFmtId="0" fontId="27" fillId="0" borderId="0" xfId="19" applyFont="1">
      <alignment/>
      <protection/>
    </xf>
    <xf numFmtId="0" fontId="1" fillId="0" borderId="0" xfId="20" applyFont="1" applyAlignment="1" applyProtection="1">
      <alignment horizontal="left" vertical="center"/>
      <protection/>
    </xf>
    <xf numFmtId="0" fontId="1" fillId="0" borderId="0" xfId="20" applyFont="1" applyAlignment="1" applyProtection="1">
      <alignment vertical="center"/>
      <protection/>
    </xf>
    <xf numFmtId="0" fontId="11" fillId="0" borderId="0" xfId="20" applyFont="1" applyAlignment="1" applyProtection="1">
      <alignment vertical="center"/>
      <protection/>
    </xf>
    <xf numFmtId="0" fontId="7" fillId="0" borderId="0" xfId="20" applyFont="1" applyAlignment="1" applyProtection="1">
      <alignment vertical="center"/>
      <protection/>
    </xf>
    <xf numFmtId="0" fontId="34" fillId="0" borderId="0" xfId="20" applyFont="1" applyAlignment="1" applyProtection="1">
      <alignment vertical="center"/>
      <protection/>
    </xf>
    <xf numFmtId="0" fontId="20" fillId="0" borderId="0" xfId="20" applyFont="1" applyAlignment="1" applyProtection="1">
      <alignment horizontal="centerContinuous" vertical="center"/>
      <protection/>
    </xf>
    <xf numFmtId="0" fontId="19" fillId="0" borderId="0" xfId="20" applyFont="1" applyAlignment="1" applyProtection="1">
      <alignment horizontal="centerContinuous" vertical="center"/>
      <protection/>
    </xf>
    <xf numFmtId="0" fontId="18" fillId="0" borderId="0" xfId="20" applyFont="1" applyAlignment="1" applyProtection="1">
      <alignment horizontal="right" vertical="center"/>
      <protection/>
    </xf>
    <xf numFmtId="0" fontId="17" fillId="0" borderId="0" xfId="20" applyFont="1" applyAlignment="1" applyProtection="1">
      <alignment vertical="center"/>
      <protection/>
    </xf>
    <xf numFmtId="0" fontId="35" fillId="0" borderId="0" xfId="20" applyFont="1" applyAlignment="1" applyProtection="1">
      <alignment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11" xfId="20" applyFont="1" applyBorder="1" applyAlignment="1" applyProtection="1" quotePrefix="1">
      <alignment horizontal="left" vertical="center"/>
      <protection/>
    </xf>
    <xf numFmtId="0" fontId="19" fillId="0" borderId="12" xfId="20" applyFont="1" applyBorder="1" applyAlignment="1" applyProtection="1">
      <alignment vertical="center"/>
      <protection/>
    </xf>
    <xf numFmtId="0" fontId="17" fillId="0" borderId="12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>
      <alignment horizontal="left" vertical="center"/>
      <protection/>
    </xf>
    <xf numFmtId="0" fontId="16" fillId="0" borderId="13" xfId="20" applyFont="1" applyBorder="1" applyAlignment="1" applyProtection="1">
      <alignment vertical="center"/>
      <protection/>
    </xf>
    <xf numFmtId="0" fontId="19" fillId="0" borderId="13" xfId="20" applyFont="1" applyBorder="1" applyAlignment="1" applyProtection="1" quotePrefix="1">
      <alignment horizontal="center" vertical="center"/>
      <protection/>
    </xf>
    <xf numFmtId="0" fontId="19" fillId="0" borderId="12" xfId="20" applyFont="1" applyBorder="1" applyAlignment="1" applyProtection="1">
      <alignment horizontal="center" vertical="center"/>
      <protection/>
    </xf>
    <xf numFmtId="49" fontId="19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/>
    </xf>
    <xf numFmtId="209" fontId="12" fillId="0" borderId="5" xfId="20" applyNumberFormat="1" applyFont="1" applyBorder="1" applyAlignment="1" applyProtection="1">
      <alignment horizontal="right" vertical="center"/>
      <protection/>
    </xf>
    <xf numFmtId="210" fontId="12" fillId="0" borderId="0" xfId="20" applyNumberFormat="1" applyFont="1" applyBorder="1" applyAlignment="1" applyProtection="1">
      <alignment horizontal="right" vertical="center"/>
      <protection/>
    </xf>
    <xf numFmtId="0" fontId="18" fillId="0" borderId="0" xfId="20" applyFont="1" applyAlignment="1" applyProtection="1" quotePrefix="1">
      <alignment horizontal="left" vertical="center"/>
      <protection/>
    </xf>
    <xf numFmtId="0" fontId="18" fillId="0" borderId="0" xfId="23" applyFont="1" applyAlignment="1" applyProtection="1">
      <alignment vertical="center"/>
      <protection/>
    </xf>
    <xf numFmtId="49" fontId="18" fillId="0" borderId="0" xfId="23" applyNumberFormat="1" applyFont="1" applyBorder="1" applyAlignment="1" applyProtection="1" quotePrefix="1">
      <alignment horizontal="left" vertical="center"/>
      <protection/>
    </xf>
    <xf numFmtId="49" fontId="28" fillId="0" borderId="0" xfId="23" applyNumberFormat="1" applyFont="1" applyBorder="1" applyAlignment="1" applyProtection="1" quotePrefix="1">
      <alignment horizontal="left" vertical="center"/>
      <protection/>
    </xf>
    <xf numFmtId="49" fontId="29" fillId="0" borderId="5" xfId="20" applyNumberFormat="1" applyFont="1" applyBorder="1" applyAlignment="1" applyProtection="1" quotePrefix="1">
      <alignment horizontal="distributed" vertical="center"/>
      <protection/>
    </xf>
    <xf numFmtId="49" fontId="28" fillId="0" borderId="0" xfId="20" applyNumberFormat="1" applyFont="1" applyBorder="1" applyAlignment="1" applyProtection="1" quotePrefix="1">
      <alignment horizontal="left" vertical="center"/>
      <protection/>
    </xf>
    <xf numFmtId="49" fontId="18" fillId="0" borderId="5" xfId="20" applyNumberFormat="1" applyFont="1" applyBorder="1" applyAlignment="1" applyProtection="1" quotePrefix="1">
      <alignment horizontal="distributed" vertical="center"/>
      <protection/>
    </xf>
    <xf numFmtId="208" fontId="12" fillId="0" borderId="5" xfId="20" applyNumberFormat="1" applyFont="1" applyBorder="1" applyAlignment="1" applyProtection="1">
      <alignment horizontal="right" vertical="center"/>
      <protection locked="0"/>
    </xf>
    <xf numFmtId="0" fontId="28" fillId="0" borderId="0" xfId="20" applyFont="1" applyAlignment="1" applyProtection="1" quotePrefix="1">
      <alignment horizontal="left" vertical="center"/>
      <protection/>
    </xf>
    <xf numFmtId="0" fontId="17" fillId="0" borderId="0" xfId="23" applyFont="1" applyAlignment="1" applyProtection="1">
      <alignment horizontal="distributed" vertical="center"/>
      <protection/>
    </xf>
    <xf numFmtId="0" fontId="7" fillId="0" borderId="0" xfId="23" applyFont="1" applyAlignment="1" applyProtection="1">
      <alignment horizontal="distributed" vertical="center"/>
      <protection/>
    </xf>
    <xf numFmtId="0" fontId="28" fillId="0" borderId="0" xfId="20" applyFont="1" applyAlignment="1" applyProtection="1">
      <alignment horizontal="distributed" vertical="center"/>
      <protection/>
    </xf>
    <xf numFmtId="0" fontId="18" fillId="0" borderId="0" xfId="23" applyFont="1" applyBorder="1" applyAlignment="1" applyProtection="1">
      <alignment horizontal="distributed" vertical="center"/>
      <protection/>
    </xf>
    <xf numFmtId="0" fontId="35" fillId="0" borderId="0" xfId="23" applyFont="1" applyBorder="1" applyAlignment="1" applyProtection="1">
      <alignment horizontal="distributed" vertical="center"/>
      <protection/>
    </xf>
    <xf numFmtId="0" fontId="7" fillId="0" borderId="0" xfId="23" applyFont="1" applyBorder="1" applyAlignment="1" applyProtection="1">
      <alignment horizontal="distributed" vertical="center"/>
      <protection/>
    </xf>
    <xf numFmtId="49" fontId="36" fillId="0" borderId="5" xfId="20" applyNumberFormat="1" applyFont="1" applyBorder="1" applyAlignment="1" applyProtection="1" quotePrefix="1">
      <alignment horizontal="distributed" vertical="center"/>
      <protection/>
    </xf>
    <xf numFmtId="0" fontId="18" fillId="0" borderId="5" xfId="20" applyFont="1" applyBorder="1" applyAlignment="1" applyProtection="1">
      <alignment horizontal="distributed" vertical="center"/>
      <protection/>
    </xf>
    <xf numFmtId="0" fontId="28" fillId="0" borderId="0" xfId="20" applyFont="1" applyAlignment="1" applyProtection="1" quotePrefix="1">
      <alignment horizontal="distributed" vertical="center"/>
      <protection/>
    </xf>
    <xf numFmtId="0" fontId="35" fillId="0" borderId="0" xfId="23" applyFont="1" applyAlignment="1" applyProtection="1">
      <alignment horizontal="distributed" vertical="center"/>
      <protection/>
    </xf>
    <xf numFmtId="0" fontId="39" fillId="0" borderId="0" xfId="20" applyFont="1" applyAlignment="1" applyProtection="1">
      <alignment vertical="center"/>
      <protection/>
    </xf>
    <xf numFmtId="49" fontId="17" fillId="0" borderId="0" xfId="23" applyNumberFormat="1" applyFont="1" applyBorder="1" applyAlignment="1" applyProtection="1">
      <alignment horizontal="left" vertical="center"/>
      <protection/>
    </xf>
    <xf numFmtId="0" fontId="28" fillId="0" borderId="0" xfId="23" applyFont="1" applyAlignment="1" applyProtection="1" quotePrefix="1">
      <alignment horizontal="distributed" vertical="center"/>
      <protection/>
    </xf>
    <xf numFmtId="0" fontId="27" fillId="0" borderId="0" xfId="20" applyFont="1" applyBorder="1" applyAlignment="1" applyProtection="1">
      <alignment vertical="center"/>
      <protection/>
    </xf>
    <xf numFmtId="0" fontId="18" fillId="0" borderId="0" xfId="20" applyFont="1" applyBorder="1" applyAlignment="1" applyProtection="1" quotePrefix="1">
      <alignment horizontal="left" vertical="center"/>
      <protection/>
    </xf>
    <xf numFmtId="0" fontId="18" fillId="0" borderId="0" xfId="20" applyFont="1" applyBorder="1" applyAlignment="1" applyProtection="1" quotePrefix="1">
      <alignment horizontal="right" vertical="center"/>
      <protection/>
    </xf>
    <xf numFmtId="0" fontId="27" fillId="0" borderId="7" xfId="20" applyFont="1" applyBorder="1" applyAlignment="1" applyProtection="1">
      <alignment vertical="center"/>
      <protection/>
    </xf>
    <xf numFmtId="0" fontId="18" fillId="0" borderId="7" xfId="20" applyFont="1" applyBorder="1" applyAlignment="1" applyProtection="1" quotePrefix="1">
      <alignment horizontal="left" vertical="center"/>
      <protection/>
    </xf>
    <xf numFmtId="0" fontId="18" fillId="0" borderId="7" xfId="20" applyFont="1" applyBorder="1" applyAlignment="1" applyProtection="1" quotePrefix="1">
      <alignment horizontal="right" vertical="center"/>
      <protection/>
    </xf>
    <xf numFmtId="49" fontId="18" fillId="0" borderId="8" xfId="20" applyNumberFormat="1" applyFont="1" applyBorder="1" applyAlignment="1" applyProtection="1" quotePrefix="1">
      <alignment horizontal="distributed" vertical="center"/>
      <protection/>
    </xf>
    <xf numFmtId="208" fontId="12" fillId="0" borderId="8" xfId="20" applyNumberFormat="1" applyFont="1" applyBorder="1" applyAlignment="1" applyProtection="1">
      <alignment horizontal="right" vertical="center"/>
      <protection/>
    </xf>
    <xf numFmtId="227" fontId="12" fillId="0" borderId="8" xfId="20" applyNumberFormat="1" applyFont="1" applyBorder="1" applyAlignment="1" applyProtection="1">
      <alignment horizontal="right" vertical="center"/>
      <protection/>
    </xf>
    <xf numFmtId="210" fontId="12" fillId="0" borderId="7" xfId="20" applyNumberFormat="1" applyFont="1" applyBorder="1" applyAlignment="1" applyProtection="1">
      <alignment horizontal="right" vertical="center"/>
      <protection/>
    </xf>
    <xf numFmtId="0" fontId="40" fillId="0" borderId="12" xfId="20" applyFont="1" applyBorder="1" applyAlignment="1" applyProtection="1" quotePrefix="1">
      <alignment horizontal="center" vertical="center"/>
      <protection/>
    </xf>
    <xf numFmtId="49" fontId="18" fillId="0" borderId="0" xfId="20" applyNumberFormat="1" applyFont="1" applyBorder="1" applyAlignment="1" applyProtection="1" quotePrefix="1">
      <alignment horizontal="distributed" vertical="center"/>
      <protection/>
    </xf>
    <xf numFmtId="208" fontId="12" fillId="0" borderId="0" xfId="20" applyNumberFormat="1" applyFont="1" applyBorder="1" applyAlignment="1" applyProtection="1">
      <alignment horizontal="right" vertical="center"/>
      <protection/>
    </xf>
    <xf numFmtId="227" fontId="12" fillId="0" borderId="0" xfId="20" applyNumberFormat="1" applyFont="1" applyBorder="1" applyAlignment="1" applyProtection="1">
      <alignment horizontal="right" vertical="center"/>
      <protection/>
    </xf>
    <xf numFmtId="0" fontId="40" fillId="0" borderId="0" xfId="20" applyFont="1" applyBorder="1" applyAlignment="1" applyProtection="1" quotePrefix="1">
      <alignment horizontal="center" vertical="center"/>
      <protection/>
    </xf>
    <xf numFmtId="0" fontId="18" fillId="0" borderId="0" xfId="20" applyFont="1" applyBorder="1" applyAlignment="1" applyProtection="1">
      <alignment horizontal="left" vertical="center"/>
      <protection/>
    </xf>
    <xf numFmtId="187" fontId="12" fillId="0" borderId="0" xfId="20" applyNumberFormat="1" applyFont="1" applyBorder="1" applyAlignment="1" applyProtection="1">
      <alignment vertical="center"/>
      <protection/>
    </xf>
    <xf numFmtId="188" fontId="12" fillId="0" borderId="0" xfId="20" applyNumberFormat="1" applyFont="1" applyBorder="1" applyAlignment="1" applyProtection="1">
      <alignment vertical="center"/>
      <protection/>
    </xf>
    <xf numFmtId="178" fontId="12" fillId="0" borderId="0" xfId="20" applyNumberFormat="1" applyFont="1" applyBorder="1" applyAlignment="1" applyProtection="1">
      <alignment vertical="center"/>
      <protection/>
    </xf>
    <xf numFmtId="0" fontId="40" fillId="0" borderId="0" xfId="20" applyFont="1" applyBorder="1" applyAlignment="1" applyProtection="1" quotePrefix="1">
      <alignment vertical="center"/>
      <protection/>
    </xf>
    <xf numFmtId="0" fontId="24" fillId="0" borderId="0" xfId="20" applyFont="1">
      <alignment/>
      <protection/>
    </xf>
    <xf numFmtId="0" fontId="7" fillId="0" borderId="0" xfId="20" applyFont="1" applyAlignment="1">
      <alignment wrapText="1"/>
      <protection/>
    </xf>
    <xf numFmtId="0" fontId="28" fillId="0" borderId="0" xfId="20" applyFont="1">
      <alignment/>
      <protection/>
    </xf>
    <xf numFmtId="0" fontId="7" fillId="0" borderId="0" xfId="20" applyFont="1">
      <alignment/>
      <protection/>
    </xf>
    <xf numFmtId="0" fontId="27" fillId="0" borderId="0" xfId="20" applyFont="1">
      <alignment/>
      <protection/>
    </xf>
    <xf numFmtId="0" fontId="1" fillId="0" borderId="0" xfId="21" applyFont="1" applyAlignment="1" applyProtection="1">
      <alignment horizontal="left" vertical="center"/>
      <protection/>
    </xf>
    <xf numFmtId="0" fontId="1" fillId="0" borderId="0" xfId="21" applyFont="1" applyAlignment="1" applyProtection="1">
      <alignment vertical="center"/>
      <protection/>
    </xf>
    <xf numFmtId="0" fontId="41" fillId="0" borderId="0" xfId="21" applyFont="1" applyAlignment="1" applyProtection="1">
      <alignment vertical="center"/>
      <protection/>
    </xf>
    <xf numFmtId="187" fontId="1" fillId="0" borderId="0" xfId="21" applyNumberFormat="1" applyFont="1" applyAlignment="1" applyProtection="1">
      <alignment vertical="center"/>
      <protection/>
    </xf>
    <xf numFmtId="188" fontId="1" fillId="0" borderId="0" xfId="21" applyNumberFormat="1" applyFont="1" applyAlignment="1" applyProtection="1">
      <alignment vertical="center"/>
      <protection/>
    </xf>
    <xf numFmtId="0" fontId="1" fillId="0" borderId="0" xfId="21" applyFont="1" applyBorder="1" applyAlignment="1" applyProtection="1">
      <alignment horizontal="right" vertical="center"/>
      <protection/>
    </xf>
    <xf numFmtId="0" fontId="13" fillId="0" borderId="0" xfId="21" applyFont="1" applyAlignment="1" applyProtection="1">
      <alignment horizontal="left" vertical="center"/>
      <protection/>
    </xf>
    <xf numFmtId="0" fontId="13" fillId="0" borderId="0" xfId="21" applyFont="1" applyAlignment="1" applyProtection="1">
      <alignment vertical="center"/>
      <protection/>
    </xf>
    <xf numFmtId="187" fontId="13" fillId="0" borderId="0" xfId="21" applyNumberFormat="1" applyFont="1" applyAlignment="1" applyProtection="1">
      <alignment horizontal="centerContinuous" vertical="center"/>
      <protection/>
    </xf>
    <xf numFmtId="188" fontId="13" fillId="0" borderId="0" xfId="21" applyNumberFormat="1" applyFont="1" applyAlignment="1" applyProtection="1">
      <alignment horizontal="centerContinuous" vertical="center"/>
      <protection/>
    </xf>
    <xf numFmtId="0" fontId="42" fillId="0" borderId="0" xfId="21" applyFont="1" applyBorder="1" applyAlignment="1" applyProtection="1">
      <alignment horizontal="right" vertical="center"/>
      <protection/>
    </xf>
    <xf numFmtId="41" fontId="14" fillId="0" borderId="0" xfId="25" applyFont="1" applyAlignment="1" applyProtection="1">
      <alignment vertical="center"/>
      <protection/>
    </xf>
    <xf numFmtId="41" fontId="14" fillId="0" borderId="0" xfId="25" applyFont="1" applyAlignment="1" applyProtection="1">
      <alignment horizontal="centerContinuous" vertical="center"/>
      <protection/>
    </xf>
    <xf numFmtId="41" fontId="43" fillId="0" borderId="0" xfId="25" applyFont="1" applyAlignment="1" applyProtection="1">
      <alignment horizontal="centerContinuous" vertical="center"/>
      <protection/>
    </xf>
    <xf numFmtId="187" fontId="14" fillId="0" borderId="0" xfId="25" applyNumberFormat="1" applyFont="1" applyAlignment="1" applyProtection="1">
      <alignment horizontal="centerContinuous" vertical="center"/>
      <protection/>
    </xf>
    <xf numFmtId="188" fontId="14" fillId="0" borderId="0" xfId="25" applyNumberFormat="1" applyFont="1" applyAlignment="1" applyProtection="1" quotePrefix="1">
      <alignment horizontal="centerContinuous" vertical="center"/>
      <protection/>
    </xf>
    <xf numFmtId="0" fontId="15" fillId="0" borderId="0" xfId="21" applyFont="1" applyBorder="1" applyAlignment="1" applyProtection="1">
      <alignment horizontal="right"/>
      <protection/>
    </xf>
    <xf numFmtId="0" fontId="15" fillId="0" borderId="0" xfId="21" applyFont="1" applyAlignment="1" applyProtection="1">
      <alignment horizontal="left"/>
      <protection/>
    </xf>
    <xf numFmtId="0" fontId="14" fillId="0" borderId="0" xfId="21" applyFont="1" applyBorder="1" applyAlignment="1" applyProtection="1">
      <alignment horizontal="right" vertical="center"/>
      <protection/>
    </xf>
    <xf numFmtId="0" fontId="18" fillId="0" borderId="0" xfId="21" applyFont="1" applyAlignment="1" applyProtection="1">
      <alignment vertical="center"/>
      <protection/>
    </xf>
    <xf numFmtId="0" fontId="16" fillId="0" borderId="0" xfId="21" applyFont="1" applyAlignment="1" applyProtection="1">
      <alignment vertical="center"/>
      <protection/>
    </xf>
    <xf numFmtId="0" fontId="27" fillId="0" borderId="0" xfId="21" applyFont="1" applyAlignment="1" applyProtection="1">
      <alignment horizontal="centerContinuous" vertical="center"/>
      <protection/>
    </xf>
    <xf numFmtId="187" fontId="16" fillId="0" borderId="0" xfId="21" applyNumberFormat="1" applyFont="1" applyAlignment="1" applyProtection="1">
      <alignment horizontal="centerContinuous" vertical="center"/>
      <protection/>
    </xf>
    <xf numFmtId="188" fontId="16" fillId="0" borderId="0" xfId="21" applyNumberFormat="1" applyFont="1" applyAlignment="1" applyProtection="1">
      <alignment horizontal="centerContinuous" vertical="center"/>
      <protection/>
    </xf>
    <xf numFmtId="0" fontId="20" fillId="0" borderId="0" xfId="21" applyFont="1" applyBorder="1" applyAlignment="1" applyProtection="1">
      <alignment horizontal="right" vertical="center"/>
      <protection/>
    </xf>
    <xf numFmtId="0" fontId="21" fillId="0" borderId="0" xfId="21" applyFont="1" applyAlignment="1" applyProtection="1">
      <alignment horizontal="left" vertical="center"/>
      <protection/>
    </xf>
    <xf numFmtId="0" fontId="18" fillId="0" borderId="14" xfId="21" applyFont="1" applyBorder="1" applyAlignment="1" applyProtection="1">
      <alignment vertical="center"/>
      <protection/>
    </xf>
    <xf numFmtId="0" fontId="19" fillId="0" borderId="14" xfId="21" applyFont="1" applyBorder="1" applyAlignment="1" applyProtection="1">
      <alignment vertical="center"/>
      <protection/>
    </xf>
    <xf numFmtId="0" fontId="41" fillId="0" borderId="10" xfId="21" applyFont="1" applyBorder="1" applyAlignment="1" applyProtection="1">
      <alignment vertical="center"/>
      <protection/>
    </xf>
    <xf numFmtId="187" fontId="19" fillId="0" borderId="4" xfId="21" applyNumberFormat="1" applyFont="1" applyBorder="1" applyAlignment="1" applyProtection="1">
      <alignment horizontal="centerContinuous" vertical="center"/>
      <protection/>
    </xf>
    <xf numFmtId="187" fontId="19" fillId="0" borderId="2" xfId="21" applyNumberFormat="1" applyFont="1" applyBorder="1" applyAlignment="1" applyProtection="1">
      <alignment horizontal="centerContinuous" vertical="center"/>
      <protection/>
    </xf>
    <xf numFmtId="188" fontId="19" fillId="0" borderId="4" xfId="21" applyNumberFormat="1" applyFont="1" applyBorder="1" applyAlignment="1" applyProtection="1">
      <alignment horizontal="centerContinuous" vertical="center"/>
      <protection/>
    </xf>
    <xf numFmtId="0" fontId="19" fillId="0" borderId="4" xfId="21" applyFont="1" applyBorder="1" applyAlignment="1" applyProtection="1">
      <alignment horizontal="centerContinuous" vertical="center"/>
      <protection/>
    </xf>
    <xf numFmtId="0" fontId="19" fillId="0" borderId="10" xfId="21" applyFont="1" applyBorder="1" applyAlignment="1" applyProtection="1">
      <alignment vertical="center"/>
      <protection/>
    </xf>
    <xf numFmtId="0" fontId="19" fillId="0" borderId="0" xfId="21" applyFont="1" applyAlignment="1" applyProtection="1">
      <alignment vertical="center"/>
      <protection/>
    </xf>
    <xf numFmtId="187" fontId="19" fillId="0" borderId="13" xfId="21" applyNumberFormat="1" applyFont="1" applyBorder="1" applyAlignment="1" applyProtection="1" quotePrefix="1">
      <alignment horizontal="center" vertical="center"/>
      <protection/>
    </xf>
    <xf numFmtId="187" fontId="19" fillId="0" borderId="13" xfId="21" applyNumberFormat="1" applyFont="1" applyBorder="1" applyAlignment="1" applyProtection="1">
      <alignment horizontal="center" vertical="center"/>
      <protection/>
    </xf>
    <xf numFmtId="0" fontId="19" fillId="0" borderId="12" xfId="21" applyFont="1" applyBorder="1" applyAlignment="1" applyProtection="1">
      <alignment horizontal="center" vertical="center"/>
      <protection/>
    </xf>
    <xf numFmtId="0" fontId="18" fillId="0" borderId="0" xfId="21" applyFont="1" applyBorder="1" applyAlignment="1" applyProtection="1">
      <alignment vertical="center"/>
      <protection/>
    </xf>
    <xf numFmtId="0" fontId="19" fillId="0" borderId="0" xfId="21" applyFont="1" applyBorder="1" applyAlignment="1" applyProtection="1" quotePrefix="1">
      <alignment horizontal="left" vertical="center"/>
      <protection/>
    </xf>
    <xf numFmtId="0" fontId="41" fillId="0" borderId="5" xfId="21" applyFont="1" applyBorder="1" applyAlignment="1" applyProtection="1">
      <alignment horizontal="left" vertical="center"/>
      <protection/>
    </xf>
    <xf numFmtId="187" fontId="19" fillId="0" borderId="5" xfId="21" applyNumberFormat="1" applyFont="1" applyBorder="1" applyAlignment="1" applyProtection="1" quotePrefix="1">
      <alignment horizontal="right" vertical="center"/>
      <protection/>
    </xf>
    <xf numFmtId="187" fontId="19" fillId="0" borderId="5" xfId="21" applyNumberFormat="1" applyFont="1" applyBorder="1" applyAlignment="1" applyProtection="1">
      <alignment horizontal="right" vertical="center"/>
      <protection/>
    </xf>
    <xf numFmtId="209" fontId="19" fillId="0" borderId="15" xfId="21" applyNumberFormat="1" applyFont="1" applyBorder="1" applyAlignment="1" applyProtection="1" quotePrefix="1">
      <alignment horizontal="right" vertical="center"/>
      <protection/>
    </xf>
    <xf numFmtId="210" fontId="19" fillId="0" borderId="11" xfId="21" applyNumberFormat="1" applyFont="1" applyBorder="1" applyAlignment="1" applyProtection="1">
      <alignment horizontal="right" vertical="center"/>
      <protection/>
    </xf>
    <xf numFmtId="0" fontId="19" fillId="0" borderId="5" xfId="21" applyFont="1" applyBorder="1" applyAlignment="1" applyProtection="1" quotePrefix="1">
      <alignment horizontal="left" vertical="center"/>
      <protection/>
    </xf>
    <xf numFmtId="210" fontId="19" fillId="0" borderId="1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vertical="center"/>
      <protection/>
    </xf>
    <xf numFmtId="0" fontId="19" fillId="0" borderId="0" xfId="22" applyFont="1" applyBorder="1" applyAlignment="1" applyProtection="1" quotePrefix="1">
      <alignment horizontal="left" vertical="center"/>
      <protection/>
    </xf>
    <xf numFmtId="0" fontId="44" fillId="0" borderId="0" xfId="22" applyFont="1" applyBorder="1" applyAlignment="1" applyProtection="1">
      <alignment vertical="center"/>
      <protection/>
    </xf>
    <xf numFmtId="0" fontId="44" fillId="0" borderId="5" xfId="21" applyFont="1" applyBorder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/>
    </xf>
    <xf numFmtId="209" fontId="12" fillId="0" borderId="5" xfId="21" applyNumberFormat="1" applyFont="1" applyBorder="1" applyAlignment="1" applyProtection="1">
      <alignment horizontal="right" vertical="center"/>
      <protection/>
    </xf>
    <xf numFmtId="210" fontId="12" fillId="0" borderId="0" xfId="21" applyNumberFormat="1" applyFont="1" applyBorder="1" applyAlignment="1" applyProtection="1">
      <alignment horizontal="right" vertical="center"/>
      <protection/>
    </xf>
    <xf numFmtId="0" fontId="44" fillId="0" borderId="5" xfId="22" applyFont="1" applyBorder="1" applyAlignment="1" applyProtection="1">
      <alignment vertical="center"/>
      <protection/>
    </xf>
    <xf numFmtId="0" fontId="45" fillId="0" borderId="0" xfId="21" applyFont="1" applyAlignment="1" applyProtection="1">
      <alignment vertical="center"/>
      <protection/>
    </xf>
    <xf numFmtId="0" fontId="18" fillId="0" borderId="0" xfId="22" applyFont="1" applyBorder="1" applyAlignment="1" applyProtection="1" quotePrefix="1">
      <alignment horizontal="left" vertical="center"/>
      <protection/>
    </xf>
    <xf numFmtId="0" fontId="28" fillId="0" borderId="0" xfId="22" applyFont="1" applyBorder="1" applyAlignment="1" applyProtection="1">
      <alignment horizontal="distributed" vertical="center"/>
      <protection/>
    </xf>
    <xf numFmtId="0" fontId="28" fillId="0" borderId="5" xfId="21" applyFont="1" applyBorder="1" applyAlignment="1" applyProtection="1">
      <alignment vertical="center"/>
      <protection/>
    </xf>
    <xf numFmtId="0" fontId="28" fillId="0" borderId="5" xfId="22" applyFont="1" applyBorder="1" applyAlignment="1" applyProtection="1">
      <alignment horizontal="distributed" vertical="center"/>
      <protection/>
    </xf>
    <xf numFmtId="0" fontId="45" fillId="0" borderId="0" xfId="22" applyFont="1" applyBorder="1" applyAlignment="1" applyProtection="1">
      <alignment vertical="center"/>
      <protection/>
    </xf>
    <xf numFmtId="0" fontId="28" fillId="0" borderId="5" xfId="21" applyFont="1" applyBorder="1" applyAlignment="1" applyProtection="1" quotePrefix="1">
      <alignment horizontal="distributed" vertical="center"/>
      <protection/>
    </xf>
    <xf numFmtId="0" fontId="31" fillId="0" borderId="0" xfId="22" applyFont="1" applyBorder="1" applyAlignment="1" applyProtection="1">
      <alignment vertical="center"/>
      <protection/>
    </xf>
    <xf numFmtId="0" fontId="28" fillId="0" borderId="0" xfId="22" applyFont="1" applyBorder="1" applyAlignment="1" applyProtection="1" quotePrefix="1">
      <alignment horizontal="distributed" vertical="center"/>
      <protection/>
    </xf>
    <xf numFmtId="0" fontId="28" fillId="0" borderId="5" xfId="22" applyFont="1" applyBorder="1" applyAlignment="1" applyProtection="1" quotePrefix="1">
      <alignment horizontal="distributed" vertical="center"/>
      <protection/>
    </xf>
    <xf numFmtId="0" fontId="45" fillId="0" borderId="0" xfId="21" applyFont="1" applyBorder="1" applyAlignment="1" applyProtection="1">
      <alignment vertical="center"/>
      <protection/>
    </xf>
    <xf numFmtId="209" fontId="12" fillId="0" borderId="17" xfId="21" applyNumberFormat="1" applyFont="1" applyBorder="1" applyAlignment="1" applyProtection="1">
      <alignment horizontal="right" vertical="center"/>
      <protection/>
    </xf>
    <xf numFmtId="210" fontId="12" fillId="0" borderId="6" xfId="21" applyNumberFormat="1" applyFont="1" applyBorder="1" applyAlignment="1" applyProtection="1">
      <alignment horizontal="right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208" fontId="12" fillId="0" borderId="5" xfId="21" applyNumberFormat="1" applyFont="1" applyBorder="1" applyAlignment="1" applyProtection="1">
      <alignment horizontal="right" vertical="center"/>
      <protection locked="0"/>
    </xf>
    <xf numFmtId="0" fontId="7" fillId="0" borderId="5" xfId="22" applyFont="1" applyBorder="1" applyAlignment="1" applyProtection="1">
      <alignment vertical="center"/>
      <protection/>
    </xf>
    <xf numFmtId="187" fontId="12" fillId="0" borderId="5" xfId="21" applyNumberFormat="1" applyFont="1" applyBorder="1" applyAlignment="1" applyProtection="1">
      <alignment vertical="center"/>
      <protection/>
    </xf>
    <xf numFmtId="187" fontId="12" fillId="0" borderId="6" xfId="21" applyNumberFormat="1" applyFont="1" applyBorder="1" applyAlignment="1" applyProtection="1">
      <alignment vertical="center"/>
      <protection/>
    </xf>
    <xf numFmtId="0" fontId="19" fillId="0" borderId="0" xfId="22" applyFont="1" applyBorder="1" applyAlignment="1" applyProtection="1">
      <alignment horizontal="left" vertical="center"/>
      <protection/>
    </xf>
    <xf numFmtId="0" fontId="28" fillId="0" borderId="5" xfId="22" applyFont="1" applyBorder="1" applyAlignment="1" applyProtection="1">
      <alignment vertical="center"/>
      <protection/>
    </xf>
    <xf numFmtId="0" fontId="7" fillId="0" borderId="0" xfId="22" applyFont="1" applyBorder="1" applyAlignment="1" applyProtection="1">
      <alignment vertical="center"/>
      <protection/>
    </xf>
    <xf numFmtId="0" fontId="7" fillId="0" borderId="0" xfId="22" applyFont="1" applyAlignment="1" applyProtection="1">
      <alignment vertical="center"/>
      <protection/>
    </xf>
    <xf numFmtId="208" fontId="12" fillId="0" borderId="8" xfId="21" applyNumberFormat="1" applyFont="1" applyBorder="1" applyAlignment="1" applyProtection="1">
      <alignment horizontal="right" vertical="center"/>
      <protection/>
    </xf>
    <xf numFmtId="208" fontId="12" fillId="0" borderId="18" xfId="21" applyNumberFormat="1" applyFont="1" applyBorder="1" applyAlignment="1" applyProtection="1">
      <alignment horizontal="right" vertical="center"/>
      <protection/>
    </xf>
    <xf numFmtId="209" fontId="12" fillId="0" borderId="8" xfId="21" applyNumberFormat="1" applyFont="1" applyBorder="1" applyAlignment="1" applyProtection="1">
      <alignment horizontal="right" vertical="center"/>
      <protection/>
    </xf>
    <xf numFmtId="210" fontId="12" fillId="0" borderId="7" xfId="21" applyNumberFormat="1" applyFont="1" applyBorder="1" applyAlignment="1" applyProtection="1">
      <alignment horizontal="right" vertical="center"/>
      <protection/>
    </xf>
    <xf numFmtId="0" fontId="45" fillId="0" borderId="12" xfId="21" applyFont="1" applyBorder="1" applyAlignment="1" applyProtection="1">
      <alignment vertical="center"/>
      <protection/>
    </xf>
    <xf numFmtId="0" fontId="27" fillId="0" borderId="14" xfId="21" applyFont="1" applyBorder="1" applyAlignment="1" applyProtection="1">
      <alignment vertical="center"/>
      <protection locked="0"/>
    </xf>
    <xf numFmtId="0" fontId="44" fillId="0" borderId="14" xfId="21" applyFont="1" applyBorder="1" applyAlignment="1" applyProtection="1">
      <alignment vertical="center"/>
      <protection/>
    </xf>
    <xf numFmtId="0" fontId="44" fillId="0" borderId="0" xfId="21" applyFont="1" applyAlignment="1" applyProtection="1">
      <alignment vertical="center"/>
      <protection/>
    </xf>
    <xf numFmtId="187" fontId="44" fillId="0" borderId="0" xfId="21" applyNumberFormat="1" applyFont="1" applyAlignment="1" applyProtection="1">
      <alignment vertical="center"/>
      <protection/>
    </xf>
    <xf numFmtId="187" fontId="27" fillId="0" borderId="0" xfId="21" applyNumberFormat="1" applyFont="1" applyAlignment="1" applyProtection="1">
      <alignment vertical="center"/>
      <protection/>
    </xf>
    <xf numFmtId="188" fontId="44" fillId="0" borderId="0" xfId="21" applyNumberFormat="1" applyFont="1" applyAlignment="1" applyProtection="1">
      <alignment vertical="center"/>
      <protection/>
    </xf>
    <xf numFmtId="0" fontId="44" fillId="0" borderId="0" xfId="21" applyFont="1" applyBorder="1" applyAlignment="1" applyProtection="1">
      <alignment vertical="center"/>
      <protection/>
    </xf>
    <xf numFmtId="0" fontId="24" fillId="0" borderId="0" xfId="21" applyFont="1" applyProtection="1">
      <alignment/>
      <protection/>
    </xf>
    <xf numFmtId="0" fontId="31" fillId="0" borderId="0" xfId="21" applyFont="1" applyProtection="1">
      <alignment/>
      <protection/>
    </xf>
    <xf numFmtId="0" fontId="44" fillId="0" borderId="0" xfId="21" applyFont="1" applyProtection="1">
      <alignment/>
      <protection/>
    </xf>
    <xf numFmtId="187" fontId="45" fillId="0" borderId="0" xfId="21" applyNumberFormat="1" applyFont="1" applyProtection="1">
      <alignment/>
      <protection/>
    </xf>
    <xf numFmtId="187" fontId="48" fillId="0" borderId="0" xfId="21" applyNumberFormat="1" applyFont="1" applyProtection="1">
      <alignment/>
      <protection/>
    </xf>
    <xf numFmtId="188" fontId="45" fillId="0" borderId="0" xfId="21" applyNumberFormat="1" applyFont="1" applyProtection="1">
      <alignment/>
      <protection/>
    </xf>
    <xf numFmtId="0" fontId="45" fillId="0" borderId="0" xfId="21" applyFont="1" applyBorder="1" applyProtection="1">
      <alignment/>
      <protection/>
    </xf>
    <xf numFmtId="0" fontId="45" fillId="0" borderId="0" xfId="21" applyFont="1" applyProtection="1">
      <alignment/>
      <protection/>
    </xf>
    <xf numFmtId="0" fontId="24" fillId="0" borderId="0" xfId="21" applyFont="1" applyProtection="1">
      <alignment/>
      <protection locked="0"/>
    </xf>
    <xf numFmtId="0" fontId="31" fillId="0" borderId="0" xfId="21" applyFont="1" applyProtection="1">
      <alignment/>
      <protection locked="0"/>
    </xf>
    <xf numFmtId="0" fontId="44" fillId="0" borderId="0" xfId="21" applyFont="1" applyProtection="1">
      <alignment/>
      <protection locked="0"/>
    </xf>
    <xf numFmtId="187" fontId="45" fillId="0" borderId="0" xfId="21" applyNumberFormat="1" applyFont="1" applyProtection="1">
      <alignment/>
      <protection locked="0"/>
    </xf>
    <xf numFmtId="187" fontId="48" fillId="0" borderId="0" xfId="21" applyNumberFormat="1" applyFont="1" applyProtection="1">
      <alignment/>
      <protection locked="0"/>
    </xf>
    <xf numFmtId="188" fontId="45" fillId="0" borderId="0" xfId="21" applyNumberFormat="1" applyFont="1" applyProtection="1">
      <alignment/>
      <protection locked="0"/>
    </xf>
    <xf numFmtId="0" fontId="45" fillId="0" borderId="0" xfId="21" applyFont="1" applyBorder="1" applyProtection="1">
      <alignment/>
      <protection locked="0"/>
    </xf>
    <xf numFmtId="0" fontId="45" fillId="0" borderId="0" xfId="21" applyFont="1" applyProtection="1">
      <alignment/>
      <protection locked="0"/>
    </xf>
    <xf numFmtId="0" fontId="19" fillId="0" borderId="0" xfId="23" applyFont="1" applyBorder="1" applyAlignment="1" applyProtection="1" quotePrefix="1">
      <alignment horizontal="justify" vertical="center"/>
      <protection/>
    </xf>
    <xf numFmtId="0" fontId="35" fillId="0" borderId="0" xfId="23" applyFont="1" applyBorder="1" applyAlignment="1" applyProtection="1">
      <alignment horizontal="justify" vertical="center"/>
      <protection/>
    </xf>
    <xf numFmtId="0" fontId="7" fillId="0" borderId="0" xfId="23" applyFont="1" applyBorder="1" applyAlignment="1" applyProtection="1">
      <alignment horizontal="justify" vertical="center"/>
      <protection/>
    </xf>
    <xf numFmtId="0" fontId="19" fillId="0" borderId="11" xfId="23" applyFont="1" applyBorder="1" applyAlignment="1" applyProtection="1" quotePrefix="1">
      <alignment horizontal="justify" vertical="center"/>
      <protection/>
    </xf>
    <xf numFmtId="0" fontId="18" fillId="0" borderId="0" xfId="19" applyFont="1" applyBorder="1" applyAlignment="1" applyProtection="1">
      <alignment horizontal="center" vertical="center"/>
      <protection locked="0"/>
    </xf>
    <xf numFmtId="0" fontId="18" fillId="0" borderId="5" xfId="19" applyFont="1" applyBorder="1" applyAlignment="1" applyProtection="1">
      <alignment horizontal="center" vertical="center"/>
      <protection locked="0"/>
    </xf>
    <xf numFmtId="0" fontId="26" fillId="0" borderId="0" xfId="19" applyFont="1" applyAlignment="1" applyProtection="1">
      <alignment horizontal="left" vertical="center"/>
      <protection locked="0"/>
    </xf>
    <xf numFmtId="0" fontId="5" fillId="0" borderId="0" xfId="19" applyFont="1" applyAlignment="1" applyProtection="1">
      <alignment horizontal="left" vertical="center"/>
      <protection locked="0"/>
    </xf>
    <xf numFmtId="0" fontId="5" fillId="0" borderId="5" xfId="19" applyFont="1" applyBorder="1" applyAlignment="1" applyProtection="1">
      <alignment horizontal="left" vertical="center"/>
      <protection locked="0"/>
    </xf>
    <xf numFmtId="0" fontId="26" fillId="0" borderId="0" xfId="19" applyFont="1" applyAlignment="1" applyProtection="1">
      <alignment horizontal="left" vertical="center" wrapText="1"/>
      <protection locked="0"/>
    </xf>
    <xf numFmtId="0" fontId="7" fillId="0" borderId="0" xfId="19" applyFont="1" applyAlignment="1" applyProtection="1">
      <alignment horizontal="left" vertical="center"/>
      <protection locked="0"/>
    </xf>
    <xf numFmtId="0" fontId="7" fillId="0" borderId="5" xfId="19" applyFont="1" applyBorder="1" applyAlignment="1" applyProtection="1">
      <alignment horizontal="left" vertical="center"/>
      <protection locked="0"/>
    </xf>
    <xf numFmtId="0" fontId="18" fillId="0" borderId="0" xfId="19" applyFont="1" applyAlignment="1" applyProtection="1">
      <alignment horizontal="left" vertical="center"/>
      <protection locked="0"/>
    </xf>
    <xf numFmtId="0" fontId="18" fillId="0" borderId="0" xfId="19" applyFont="1" applyBorder="1" applyAlignment="1" applyProtection="1">
      <alignment horizontal="left" vertical="center"/>
      <protection locked="0"/>
    </xf>
    <xf numFmtId="0" fontId="18" fillId="0" borderId="5" xfId="19" applyFont="1" applyBorder="1" applyAlignment="1" applyProtection="1">
      <alignment horizontal="left" vertical="center"/>
      <protection locked="0"/>
    </xf>
    <xf numFmtId="0" fontId="13" fillId="0" borderId="0" xfId="19" applyFont="1" applyBorder="1" applyAlignment="1" applyProtection="1">
      <alignment horizontal="right" vertical="center"/>
      <protection locked="0"/>
    </xf>
    <xf numFmtId="0" fontId="16" fillId="0" borderId="4" xfId="19" applyFont="1" applyBorder="1" applyAlignment="1" applyProtection="1" quotePrefix="1">
      <alignment horizontal="center" vertical="center"/>
      <protection/>
    </xf>
    <xf numFmtId="0" fontId="16" fillId="0" borderId="2" xfId="19" applyFont="1" applyBorder="1" applyAlignment="1" applyProtection="1" quotePrefix="1">
      <alignment horizontal="center" vertical="center"/>
      <protection/>
    </xf>
    <xf numFmtId="0" fontId="18" fillId="0" borderId="0" xfId="23" applyFont="1" applyBorder="1" applyAlignment="1" applyProtection="1" quotePrefix="1">
      <alignment horizontal="justify" vertical="center"/>
      <protection/>
    </xf>
    <xf numFmtId="0" fontId="12" fillId="0" borderId="0" xfId="23" applyFont="1" applyBorder="1" applyAlignment="1" applyProtection="1">
      <alignment horizontal="justify" vertical="center"/>
      <protection/>
    </xf>
    <xf numFmtId="0" fontId="18" fillId="0" borderId="0" xfId="23" applyFont="1" applyAlignment="1" applyProtection="1">
      <alignment horizontal="distributed" vertical="center"/>
      <protection/>
    </xf>
    <xf numFmtId="0" fontId="37" fillId="0" borderId="0" xfId="23" applyFont="1" applyAlignment="1" applyProtection="1">
      <alignment horizontal="distributed" vertical="center"/>
      <protection/>
    </xf>
    <xf numFmtId="0" fontId="12" fillId="0" borderId="0" xfId="23" applyFont="1" applyAlignment="1" applyProtection="1">
      <alignment horizontal="distributed" vertical="center"/>
      <protection/>
    </xf>
    <xf numFmtId="0" fontId="13" fillId="0" borderId="0" xfId="20" applyFont="1" applyAlignment="1" applyProtection="1">
      <alignment horizontal="center" vertical="center"/>
      <protection locked="0"/>
    </xf>
    <xf numFmtId="0" fontId="7" fillId="0" borderId="11" xfId="23" applyFont="1" applyBorder="1" applyAlignment="1" applyProtection="1">
      <alignment horizontal="justify" vertical="center"/>
      <protection/>
    </xf>
    <xf numFmtId="0" fontId="33" fillId="0" borderId="0" xfId="20" applyFont="1" applyAlignment="1" applyProtection="1">
      <alignment horizontal="center"/>
      <protection/>
    </xf>
    <xf numFmtId="0" fontId="19" fillId="0" borderId="14" xfId="20" applyFont="1" applyBorder="1" applyAlignment="1" applyProtection="1" quotePrefix="1">
      <alignment horizontal="center" vertical="center"/>
      <protection/>
    </xf>
    <xf numFmtId="0" fontId="19" fillId="0" borderId="10" xfId="20" applyFont="1" applyBorder="1" applyAlignment="1" applyProtection="1" quotePrefix="1">
      <alignment horizontal="center" vertical="center"/>
      <protection/>
    </xf>
    <xf numFmtId="0" fontId="19" fillId="0" borderId="3" xfId="20" applyFont="1" applyBorder="1" applyAlignment="1" applyProtection="1">
      <alignment horizontal="center" vertical="center"/>
      <protection/>
    </xf>
    <xf numFmtId="0" fontId="19" fillId="0" borderId="4" xfId="20" applyFont="1" applyBorder="1" applyAlignment="1" applyProtection="1">
      <alignment horizontal="center" vertical="center"/>
      <protection/>
    </xf>
    <xf numFmtId="0" fontId="19" fillId="0" borderId="0" xfId="23" applyFont="1" applyBorder="1" applyAlignment="1" applyProtection="1">
      <alignment horizontal="justify" vertical="center"/>
      <protection/>
    </xf>
    <xf numFmtId="0" fontId="38" fillId="0" borderId="0" xfId="23" applyFont="1" applyBorder="1" applyAlignment="1" applyProtection="1">
      <alignment horizontal="justify" vertical="center"/>
      <protection/>
    </xf>
    <xf numFmtId="0" fontId="1" fillId="0" borderId="0" xfId="23" applyFont="1" applyBorder="1" applyAlignment="1" applyProtection="1">
      <alignment horizontal="justify" vertical="center"/>
      <protection/>
    </xf>
    <xf numFmtId="0" fontId="12" fillId="0" borderId="0" xfId="20" applyFont="1" applyBorder="1" applyAlignment="1" applyProtection="1">
      <alignment horizontal="justify" vertical="center" wrapText="1"/>
      <protection/>
    </xf>
    <xf numFmtId="0" fontId="7" fillId="0" borderId="0" xfId="20" applyFont="1" applyAlignment="1" applyProtection="1">
      <alignment vertical="center"/>
      <protection/>
    </xf>
    <xf numFmtId="0" fontId="13" fillId="0" borderId="0" xfId="21" applyFont="1" applyBorder="1" applyAlignment="1" applyProtection="1">
      <alignment horizontal="right" vertical="center"/>
      <protection locked="0"/>
    </xf>
    <xf numFmtId="188" fontId="16" fillId="0" borderId="0" xfId="21" applyNumberFormat="1" applyFont="1" applyBorder="1" applyAlignment="1" applyProtection="1">
      <alignment horizontal="right" vertical="center"/>
      <protection/>
    </xf>
    <xf numFmtId="0" fontId="19" fillId="0" borderId="12" xfId="21" applyFont="1" applyBorder="1" applyAlignment="1" applyProtection="1" quotePrefix="1">
      <alignment horizontal="center" vertical="center"/>
      <protection/>
    </xf>
    <xf numFmtId="0" fontId="19" fillId="0" borderId="13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>
      <alignment horizontal="distributed" vertical="center"/>
      <protection/>
    </xf>
    <xf numFmtId="0" fontId="18" fillId="0" borderId="0" xfId="22" applyFont="1" applyAlignment="1" applyProtection="1">
      <alignment vertical="center"/>
      <protection/>
    </xf>
    <xf numFmtId="0" fontId="19" fillId="0" borderId="7" xfId="21" applyFont="1" applyBorder="1" applyAlignment="1" applyProtection="1" quotePrefix="1">
      <alignment horizontal="center" vertical="center"/>
      <protection/>
    </xf>
    <xf numFmtId="0" fontId="19" fillId="0" borderId="8" xfId="21" applyFont="1" applyBorder="1" applyAlignment="1" applyProtection="1" quotePrefix="1">
      <alignment horizontal="center" vertical="center"/>
      <protection/>
    </xf>
    <xf numFmtId="0" fontId="18" fillId="0" borderId="0" xfId="22" applyFont="1" applyBorder="1" applyAlignment="1" applyProtection="1" quotePrefix="1">
      <alignment horizontal="distributed" vertical="center"/>
      <protection/>
    </xf>
  </cellXfs>
  <cellStyles count="19">
    <cellStyle name="Normal" xfId="0"/>
    <cellStyle name="eng" xfId="15"/>
    <cellStyle name="lu" xfId="16"/>
    <cellStyle name="Normal - Style1" xfId="17"/>
    <cellStyle name="Normal_Basic Assumptions" xfId="18"/>
    <cellStyle name="一般_093_01收支餘絀綜計表(特收)(匯總)(94-4-27)" xfId="19"/>
    <cellStyle name="一般_093_02現金流量綜計表(特收)(彙總)(94-6-20)" xfId="20"/>
    <cellStyle name="一般_093_03平衡綜計表(特收)(彙總)(94-4-27)" xfId="21"/>
    <cellStyle name="一般_BAL" xfId="22"/>
    <cellStyle name="一般_FIP" xfId="23"/>
    <cellStyle name="Comma" xfId="24"/>
    <cellStyle name="Comma [0]" xfId="25"/>
    <cellStyle name="Followed Hyperlink" xfId="26"/>
    <cellStyle name="Percent" xfId="27"/>
    <cellStyle name="Currency" xfId="28"/>
    <cellStyle name="Currency [0]" xfId="29"/>
    <cellStyle name="貨幣[0]_A-DET07" xfId="30"/>
    <cellStyle name="Hyperlink" xfId="31"/>
    <cellStyle name="隨後的超連結" xfId="3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externalLink" Target="externalLinks/externalLink1.xml" /><Relationship Id="rId7" Type="http://schemas.openxmlformats.org/officeDocument/2006/relationships/externalLink" Target="externalLinks/externalLink2.xml" /><Relationship Id="rId8" Type="http://schemas.openxmlformats.org/officeDocument/2006/relationships/externalLink" Target="externalLinks/externalLink3.xml" /><Relationship Id="rId9" Type="http://schemas.openxmlformats.org/officeDocument/2006/relationships/externalLink" Target="externalLinks/externalLink4.xml" /><Relationship Id="rId10" Type="http://schemas.openxmlformats.org/officeDocument/2006/relationships/externalLink" Target="externalLinks/externalLink5.xml" /><Relationship Id="rId11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&#40643;&#20977;&#33529;-7460\&#24050;&#23436;&#37749;&#34920;&#20214;\ping\kai1\mon88\NAME88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My%20Documents\Book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Fdata2\&#36001;&#21209;&#25688;&#35201;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My%20Documents\Book1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&#26371;&#31649;&#20013;&#24515;\&#20013;&#22830;&#25919;&#24220;&#32317;&#27770;&#31639;\93&#24180;\93&#24180;&#24230;&#20013;&#22830;&#25919;&#24220;&#32317;&#27770;&#31639;\&#25918;&#22312;&#32178;&#31449;&#36039;&#26009;\&#25919;&#20107;&#22522;&#37329;\&#36001;&#21209;&#25688;&#35201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0000"/>
      <sheetName val="MONTH1-1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B總表11.23"/>
      <sheetName val="資本支出－報院 (1)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解繳國庫款"/>
      <sheetName val="財務摘要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3"/>
  <dimension ref="A1:M52"/>
  <sheetViews>
    <sheetView tabSelected="1" zoomScale="75" zoomScaleNormal="75" workbookViewId="0" topLeftCell="A1">
      <pane xSplit="1" ySplit="6" topLeftCell="B27" activePane="bottomRight" state="frozen"/>
      <selection pane="topLeft" activeCell="A1" sqref="A1:IV16384"/>
      <selection pane="topRight" activeCell="A1" sqref="A1:IV16384"/>
      <selection pane="bottomLeft" activeCell="A1" sqref="A1:IV16384"/>
      <selection pane="bottomRight" activeCell="A1" sqref="A1:IV16384"/>
    </sheetView>
  </sheetViews>
  <sheetFormatPr defaultColWidth="9.00390625" defaultRowHeight="16.5"/>
  <cols>
    <col min="1" max="1" width="3.125" style="76" customWidth="1"/>
    <col min="2" max="2" width="2.875" style="76" customWidth="1"/>
    <col min="3" max="3" width="16.875" style="82" customWidth="1"/>
    <col min="4" max="4" width="7.875" style="83" customWidth="1"/>
    <col min="5" max="5" width="23.125" style="79" customWidth="1"/>
    <col min="6" max="6" width="10.625" style="79" customWidth="1"/>
    <col min="7" max="7" width="23.125" style="79" customWidth="1"/>
    <col min="8" max="8" width="10.625" style="80" customWidth="1"/>
    <col min="9" max="10" width="23.625" style="79" customWidth="1"/>
    <col min="11" max="11" width="12.625" style="79" customWidth="1"/>
    <col min="12" max="12" width="25.625" style="81" customWidth="1"/>
    <col min="13" max="13" width="12.625" style="79" customWidth="1"/>
    <col min="14" max="16384" width="8.75390625" style="79" customWidth="1"/>
  </cols>
  <sheetData>
    <row r="1" spans="1:12" s="5" customFormat="1" ht="24" customHeight="1">
      <c r="A1" s="1"/>
      <c r="B1" s="2"/>
      <c r="C1" s="3"/>
      <c r="D1" s="4"/>
      <c r="H1" s="6"/>
      <c r="L1" s="7"/>
    </row>
    <row r="2" spans="1:12" s="9" customFormat="1" ht="28.5" customHeight="1">
      <c r="A2" s="274" t="s">
        <v>24</v>
      </c>
      <c r="B2" s="274"/>
      <c r="C2" s="274"/>
      <c r="D2" s="274"/>
      <c r="E2" s="274"/>
      <c r="F2" s="274"/>
      <c r="G2" s="274"/>
      <c r="H2" s="274"/>
      <c r="I2" s="8" t="s">
        <v>25</v>
      </c>
      <c r="L2" s="10"/>
    </row>
    <row r="3" spans="1:12" s="12" customFormat="1" ht="18" customHeight="1">
      <c r="A3" s="11"/>
      <c r="B3" s="11"/>
      <c r="C3" s="11"/>
      <c r="D3" s="11"/>
      <c r="G3" s="13"/>
      <c r="H3" s="14" t="s">
        <v>0</v>
      </c>
      <c r="I3" s="15" t="s">
        <v>1</v>
      </c>
      <c r="K3" s="16"/>
      <c r="L3" s="17"/>
    </row>
    <row r="4" spans="3:13" s="18" customFormat="1" ht="15.75" customHeight="1" thickBot="1">
      <c r="C4" s="19"/>
      <c r="D4" s="20"/>
      <c r="F4" s="21"/>
      <c r="G4" s="22"/>
      <c r="H4" s="23" t="s">
        <v>2</v>
      </c>
      <c r="I4" s="24" t="s">
        <v>26</v>
      </c>
      <c r="J4" s="21"/>
      <c r="L4" s="25"/>
      <c r="M4" s="26" t="s">
        <v>3</v>
      </c>
    </row>
    <row r="5" spans="1:13" s="18" customFormat="1" ht="33" customHeight="1">
      <c r="A5" s="275" t="s">
        <v>4</v>
      </c>
      <c r="B5" s="275"/>
      <c r="C5" s="275"/>
      <c r="D5" s="276"/>
      <c r="E5" s="27" t="s">
        <v>5</v>
      </c>
      <c r="F5" s="28" t="s">
        <v>6</v>
      </c>
      <c r="G5" s="27" t="s">
        <v>7</v>
      </c>
      <c r="H5" s="29" t="s">
        <v>6</v>
      </c>
      <c r="I5" s="27" t="s">
        <v>8</v>
      </c>
      <c r="J5" s="27" t="s">
        <v>9</v>
      </c>
      <c r="K5" s="28" t="s">
        <v>6</v>
      </c>
      <c r="L5" s="30" t="s">
        <v>10</v>
      </c>
      <c r="M5" s="31" t="s">
        <v>6</v>
      </c>
    </row>
    <row r="6" spans="1:13" s="40" customFormat="1" ht="6" customHeight="1">
      <c r="A6" s="32"/>
      <c r="B6" s="32"/>
      <c r="C6" s="33"/>
      <c r="D6" s="34"/>
      <c r="E6" s="35"/>
      <c r="F6" s="36"/>
      <c r="G6" s="35"/>
      <c r="H6" s="37"/>
      <c r="I6" s="35"/>
      <c r="J6" s="35"/>
      <c r="K6" s="36"/>
      <c r="L6" s="38"/>
      <c r="M6" s="39"/>
    </row>
    <row r="7" spans="1:13" s="2" customFormat="1" ht="16.5" customHeight="1">
      <c r="A7" s="272" t="s">
        <v>27</v>
      </c>
      <c r="B7" s="272"/>
      <c r="C7" s="272"/>
      <c r="D7" s="273"/>
      <c r="E7" s="41">
        <f aca="true" t="shared" si="0" ref="E7:L7">SUM(E8:E14)</f>
        <v>48193526000</v>
      </c>
      <c r="F7" s="41">
        <f t="shared" si="0"/>
        <v>100</v>
      </c>
      <c r="G7" s="41">
        <f t="shared" si="0"/>
        <v>50093624732</v>
      </c>
      <c r="H7" s="42">
        <f t="shared" si="0"/>
        <v>100.00000000000001</v>
      </c>
      <c r="I7" s="43">
        <f t="shared" si="0"/>
        <v>0</v>
      </c>
      <c r="J7" s="41">
        <f t="shared" si="0"/>
        <v>50093624732</v>
      </c>
      <c r="K7" s="41">
        <f t="shared" si="0"/>
        <v>100.00000000000001</v>
      </c>
      <c r="L7" s="44">
        <f t="shared" si="0"/>
        <v>1900098732</v>
      </c>
      <c r="M7" s="45">
        <f aca="true" t="shared" si="1" ref="M7:M16">IF(E7=0,0,(L7/E7)*100)</f>
        <v>3.942643109367013</v>
      </c>
    </row>
    <row r="8" spans="1:13" s="2" customFormat="1" ht="16.5" customHeight="1">
      <c r="A8" s="272" t="s">
        <v>11</v>
      </c>
      <c r="B8" s="272"/>
      <c r="C8" s="272"/>
      <c r="D8" s="273"/>
      <c r="E8" s="46">
        <v>500000</v>
      </c>
      <c r="F8" s="41">
        <f aca="true" t="shared" si="2" ref="F8:F16">IF(E$7=0,0,E8/E$7*100)</f>
        <v>0.0010374837483358241</v>
      </c>
      <c r="G8" s="46">
        <v>11794220</v>
      </c>
      <c r="H8" s="47">
        <f aca="true" t="shared" si="3" ref="H8:H16">IF(G$7=0,0,G8/G$7*100)</f>
        <v>0.023544353324597426</v>
      </c>
      <c r="I8" s="48"/>
      <c r="J8" s="41">
        <f aca="true" t="shared" si="4" ref="J8:J14">G8+I8</f>
        <v>11794220</v>
      </c>
      <c r="K8" s="41">
        <f aca="true" t="shared" si="5" ref="K8:K14">IF(J$7=0,0,J8/J$7*100)</f>
        <v>0.023544353324597426</v>
      </c>
      <c r="L8" s="44">
        <f aca="true" t="shared" si="6" ref="L8:L14">J8-E8</f>
        <v>11294220</v>
      </c>
      <c r="M8" s="45">
        <f t="shared" si="1"/>
        <v>2258.844</v>
      </c>
    </row>
    <row r="9" spans="1:13" s="2" customFormat="1" ht="16.5" customHeight="1">
      <c r="A9" s="272" t="s">
        <v>12</v>
      </c>
      <c r="B9" s="272"/>
      <c r="C9" s="272"/>
      <c r="D9" s="273"/>
      <c r="E9" s="46"/>
      <c r="F9" s="41">
        <f t="shared" si="2"/>
        <v>0</v>
      </c>
      <c r="G9" s="46"/>
      <c r="H9" s="47">
        <f t="shared" si="3"/>
        <v>0</v>
      </c>
      <c r="I9" s="48"/>
      <c r="J9" s="41">
        <f t="shared" si="4"/>
        <v>0</v>
      </c>
      <c r="K9" s="41">
        <f t="shared" si="5"/>
        <v>0</v>
      </c>
      <c r="L9" s="44">
        <f t="shared" si="6"/>
        <v>0</v>
      </c>
      <c r="M9" s="45">
        <f t="shared" si="1"/>
        <v>0</v>
      </c>
    </row>
    <row r="10" spans="1:13" s="2" customFormat="1" ht="16.5" customHeight="1">
      <c r="A10" s="272" t="s">
        <v>13</v>
      </c>
      <c r="B10" s="272"/>
      <c r="C10" s="272"/>
      <c r="D10" s="273"/>
      <c r="E10" s="46">
        <v>512064000</v>
      </c>
      <c r="F10" s="41">
        <f t="shared" si="2"/>
        <v>1.0625161562156709</v>
      </c>
      <c r="G10" s="46">
        <v>349135807</v>
      </c>
      <c r="H10" s="47">
        <f t="shared" si="3"/>
        <v>0.696966547874845</v>
      </c>
      <c r="I10" s="48"/>
      <c r="J10" s="41">
        <f t="shared" si="4"/>
        <v>349135807</v>
      </c>
      <c r="K10" s="41">
        <f t="shared" si="5"/>
        <v>0.696966547874845</v>
      </c>
      <c r="L10" s="44">
        <f t="shared" si="6"/>
        <v>-162928193</v>
      </c>
      <c r="M10" s="45">
        <f t="shared" si="1"/>
        <v>-31.81793545338083</v>
      </c>
    </row>
    <row r="11" spans="1:13" s="2" customFormat="1" ht="16.5" customHeight="1">
      <c r="A11" s="272" t="s">
        <v>14</v>
      </c>
      <c r="B11" s="272"/>
      <c r="C11" s="272"/>
      <c r="D11" s="273"/>
      <c r="E11" s="46">
        <v>5723330000</v>
      </c>
      <c r="F11" s="41">
        <f t="shared" si="2"/>
        <v>11.875723722725745</v>
      </c>
      <c r="G11" s="46">
        <v>5621512805</v>
      </c>
      <c r="H11" s="47">
        <f t="shared" si="3"/>
        <v>11.222012451833928</v>
      </c>
      <c r="I11" s="48"/>
      <c r="J11" s="41">
        <f t="shared" si="4"/>
        <v>5621512805</v>
      </c>
      <c r="K11" s="41">
        <f t="shared" si="5"/>
        <v>11.222012451833928</v>
      </c>
      <c r="L11" s="44">
        <f t="shared" si="6"/>
        <v>-101817195</v>
      </c>
      <c r="M11" s="45">
        <f t="shared" si="1"/>
        <v>-1.778985223637288</v>
      </c>
    </row>
    <row r="12" spans="1:13" s="2" customFormat="1" ht="16.5" customHeight="1">
      <c r="A12" s="272" t="s">
        <v>15</v>
      </c>
      <c r="B12" s="272"/>
      <c r="C12" s="272"/>
      <c r="D12" s="273"/>
      <c r="E12" s="46">
        <v>784607000</v>
      </c>
      <c r="F12" s="41">
        <f t="shared" si="2"/>
        <v>1.628034022661052</v>
      </c>
      <c r="G12" s="46">
        <v>1591158373</v>
      </c>
      <c r="H12" s="47">
        <f t="shared" si="3"/>
        <v>3.176369012050274</v>
      </c>
      <c r="I12" s="48"/>
      <c r="J12" s="41">
        <f t="shared" si="4"/>
        <v>1591158373</v>
      </c>
      <c r="K12" s="41">
        <f t="shared" si="5"/>
        <v>3.176369012050274</v>
      </c>
      <c r="L12" s="44">
        <f t="shared" si="6"/>
        <v>806551373</v>
      </c>
      <c r="M12" s="45">
        <f t="shared" si="1"/>
        <v>102.79686174097351</v>
      </c>
    </row>
    <row r="13" spans="1:13" s="2" customFormat="1" ht="16.5" customHeight="1">
      <c r="A13" s="272" t="s">
        <v>16</v>
      </c>
      <c r="B13" s="272"/>
      <c r="C13" s="272"/>
      <c r="D13" s="273"/>
      <c r="E13" s="46">
        <v>41142001000</v>
      </c>
      <c r="F13" s="41">
        <f t="shared" si="2"/>
        <v>85.36831482303245</v>
      </c>
      <c r="G13" s="46">
        <v>41142001000</v>
      </c>
      <c r="H13" s="47">
        <f t="shared" si="3"/>
        <v>82.13021361522344</v>
      </c>
      <c r="I13" s="48"/>
      <c r="J13" s="41">
        <f t="shared" si="4"/>
        <v>41142001000</v>
      </c>
      <c r="K13" s="41">
        <f t="shared" si="5"/>
        <v>82.13021361522344</v>
      </c>
      <c r="L13" s="44">
        <f t="shared" si="6"/>
        <v>0</v>
      </c>
      <c r="M13" s="45">
        <f t="shared" si="1"/>
        <v>0</v>
      </c>
    </row>
    <row r="14" spans="1:13" s="2" customFormat="1" ht="16.5" customHeight="1">
      <c r="A14" s="272" t="s">
        <v>17</v>
      </c>
      <c r="B14" s="272"/>
      <c r="C14" s="272"/>
      <c r="D14" s="273"/>
      <c r="E14" s="46">
        <v>31024000</v>
      </c>
      <c r="F14" s="41">
        <f t="shared" si="2"/>
        <v>0.06437379161674123</v>
      </c>
      <c r="G14" s="46">
        <v>1378022527</v>
      </c>
      <c r="H14" s="47">
        <f t="shared" si="3"/>
        <v>2.750894019692917</v>
      </c>
      <c r="I14" s="48"/>
      <c r="J14" s="41">
        <f t="shared" si="4"/>
        <v>1378022527</v>
      </c>
      <c r="K14" s="41">
        <f t="shared" si="5"/>
        <v>2.750894019692917</v>
      </c>
      <c r="L14" s="44">
        <f t="shared" si="6"/>
        <v>1346998527</v>
      </c>
      <c r="M14" s="45">
        <f t="shared" si="1"/>
        <v>4341.795148916967</v>
      </c>
    </row>
    <row r="15" spans="1:13" s="2" customFormat="1" ht="16.5" customHeight="1">
      <c r="A15" s="272" t="s">
        <v>18</v>
      </c>
      <c r="B15" s="272"/>
      <c r="C15" s="272"/>
      <c r="D15" s="273"/>
      <c r="E15" s="41">
        <f>SUM(E16:E44)</f>
        <v>40846622000</v>
      </c>
      <c r="F15" s="41">
        <f t="shared" si="2"/>
        <v>84.75541299883308</v>
      </c>
      <c r="G15" s="41">
        <f>SUM(G16:G44)</f>
        <v>27009751715.5</v>
      </c>
      <c r="H15" s="47">
        <f t="shared" si="3"/>
        <v>53.918541251509936</v>
      </c>
      <c r="I15" s="43">
        <f>SUM(I16:I44)</f>
        <v>0</v>
      </c>
      <c r="J15" s="41">
        <f>SUM(J16:J44)</f>
        <v>27009751715.5</v>
      </c>
      <c r="K15" s="41">
        <f>SUM(K16:K44)</f>
        <v>53.91854125150994</v>
      </c>
      <c r="L15" s="44">
        <f>SUM(L16:L44)</f>
        <v>-13836870284.5</v>
      </c>
      <c r="M15" s="45">
        <f t="shared" si="1"/>
        <v>-33.87518871083146</v>
      </c>
    </row>
    <row r="16" spans="1:13" s="2" customFormat="1" ht="16.5" customHeight="1">
      <c r="A16" s="265" t="s">
        <v>28</v>
      </c>
      <c r="B16" s="266"/>
      <c r="C16" s="266"/>
      <c r="D16" s="267"/>
      <c r="E16" s="46">
        <v>85683000</v>
      </c>
      <c r="F16" s="41">
        <f t="shared" si="2"/>
        <v>0.17778944001731684</v>
      </c>
      <c r="G16" s="46">
        <v>145408273</v>
      </c>
      <c r="H16" s="47">
        <f t="shared" si="3"/>
        <v>0.2902730113421252</v>
      </c>
      <c r="I16" s="48"/>
      <c r="J16" s="41">
        <f>G16+I16</f>
        <v>145408273</v>
      </c>
      <c r="K16" s="41">
        <f>IF(J$7=0,0,J16/J$7*100)</f>
        <v>0.2902730113421252</v>
      </c>
      <c r="L16" s="44">
        <f>J16-E16</f>
        <v>59725273</v>
      </c>
      <c r="M16" s="45">
        <f t="shared" si="1"/>
        <v>69.70492746519146</v>
      </c>
    </row>
    <row r="17" spans="1:13" s="2" customFormat="1" ht="16.5" customHeight="1">
      <c r="A17" s="272" t="s">
        <v>19</v>
      </c>
      <c r="B17" s="272"/>
      <c r="C17" s="272"/>
      <c r="D17" s="273"/>
      <c r="E17" s="46"/>
      <c r="F17" s="41" t="s">
        <v>20</v>
      </c>
      <c r="G17" s="46"/>
      <c r="H17" s="47" t="s">
        <v>20</v>
      </c>
      <c r="I17" s="48"/>
      <c r="J17" s="41" t="s">
        <v>20</v>
      </c>
      <c r="K17" s="41" t="s">
        <v>20</v>
      </c>
      <c r="L17" s="43" t="s">
        <v>20</v>
      </c>
      <c r="M17" s="45" t="s">
        <v>20</v>
      </c>
    </row>
    <row r="18" spans="1:13" s="2" customFormat="1" ht="16.5" customHeight="1">
      <c r="A18" s="272" t="s">
        <v>21</v>
      </c>
      <c r="B18" s="272"/>
      <c r="C18" s="272"/>
      <c r="D18" s="273"/>
      <c r="E18" s="46"/>
      <c r="F18" s="41" t="s">
        <v>20</v>
      </c>
      <c r="G18" s="46"/>
      <c r="H18" s="47" t="s">
        <v>20</v>
      </c>
      <c r="I18" s="48"/>
      <c r="J18" s="41" t="s">
        <v>20</v>
      </c>
      <c r="K18" s="41" t="s">
        <v>20</v>
      </c>
      <c r="L18" s="43" t="s">
        <v>20</v>
      </c>
      <c r="M18" s="45" t="s">
        <v>20</v>
      </c>
    </row>
    <row r="19" spans="1:13" s="2" customFormat="1" ht="16.5" customHeight="1">
      <c r="A19" s="272" t="s">
        <v>22</v>
      </c>
      <c r="B19" s="272"/>
      <c r="C19" s="272"/>
      <c r="D19" s="273"/>
      <c r="E19" s="46">
        <v>16335000</v>
      </c>
      <c r="F19" s="41">
        <f aca="true" t="shared" si="7" ref="F19:F40">IF(E$7=0,0,E19/E$7*100)</f>
        <v>0.033894594058131375</v>
      </c>
      <c r="G19" s="46">
        <v>18464058</v>
      </c>
      <c r="H19" s="47">
        <f aca="true" t="shared" si="8" ref="H19:H40">IF(G$7=0,0,G19/G$7*100)</f>
        <v>0.03685909753742594</v>
      </c>
      <c r="I19" s="48"/>
      <c r="J19" s="41">
        <f aca="true" t="shared" si="9" ref="J19:J40">G19+I19</f>
        <v>18464058</v>
      </c>
      <c r="K19" s="41">
        <f aca="true" t="shared" si="10" ref="K19:K40">IF(J$7=0,0,J19/J$7*100)</f>
        <v>0.03685909753742594</v>
      </c>
      <c r="L19" s="44">
        <f aca="true" t="shared" si="11" ref="L19:L40">J19-E19</f>
        <v>2129058</v>
      </c>
      <c r="M19" s="45">
        <f aca="true" t="shared" si="12" ref="M19:M40">IF(E19=0,0,(L19/E19)*100)</f>
        <v>13.033719008264463</v>
      </c>
    </row>
    <row r="20" spans="1:13" s="2" customFormat="1" ht="16.5" customHeight="1">
      <c r="A20" s="272" t="s">
        <v>23</v>
      </c>
      <c r="B20" s="272"/>
      <c r="C20" s="272"/>
      <c r="D20" s="273"/>
      <c r="E20" s="46">
        <v>108000000</v>
      </c>
      <c r="F20" s="41">
        <f t="shared" si="7"/>
        <v>0.22409648964053802</v>
      </c>
      <c r="G20" s="46">
        <v>0</v>
      </c>
      <c r="H20" s="47">
        <f t="shared" si="8"/>
        <v>0</v>
      </c>
      <c r="I20" s="48"/>
      <c r="J20" s="41">
        <f t="shared" si="9"/>
        <v>0</v>
      </c>
      <c r="K20" s="41">
        <f t="shared" si="10"/>
        <v>0</v>
      </c>
      <c r="L20" s="44">
        <f t="shared" si="11"/>
        <v>-108000000</v>
      </c>
      <c r="M20" s="45">
        <f t="shared" si="12"/>
        <v>-100</v>
      </c>
    </row>
    <row r="21" spans="1:13" s="2" customFormat="1" ht="16.5" customHeight="1">
      <c r="A21" s="271" t="s">
        <v>29</v>
      </c>
      <c r="B21" s="266"/>
      <c r="C21" s="266"/>
      <c r="D21" s="267"/>
      <c r="E21" s="46">
        <v>422102000</v>
      </c>
      <c r="F21" s="41">
        <f t="shared" si="7"/>
        <v>0.8758479302800961</v>
      </c>
      <c r="G21" s="46">
        <v>369744164</v>
      </c>
      <c r="H21" s="47">
        <f t="shared" si="8"/>
        <v>0.7381062280442365</v>
      </c>
      <c r="I21" s="48"/>
      <c r="J21" s="41">
        <f t="shared" si="9"/>
        <v>369744164</v>
      </c>
      <c r="K21" s="41">
        <f t="shared" si="10"/>
        <v>0.7381062280442365</v>
      </c>
      <c r="L21" s="44">
        <f t="shared" si="11"/>
        <v>-52357836</v>
      </c>
      <c r="M21" s="45">
        <f t="shared" si="12"/>
        <v>-12.404072001554127</v>
      </c>
    </row>
    <row r="22" spans="1:13" s="2" customFormat="1" ht="16.5" customHeight="1">
      <c r="A22" s="271" t="s">
        <v>30</v>
      </c>
      <c r="B22" s="266"/>
      <c r="C22" s="266"/>
      <c r="D22" s="267"/>
      <c r="E22" s="46">
        <v>70500000</v>
      </c>
      <c r="F22" s="41">
        <f t="shared" si="7"/>
        <v>0.1462852085153512</v>
      </c>
      <c r="G22" s="46">
        <v>70529784</v>
      </c>
      <c r="H22" s="47">
        <f t="shared" si="8"/>
        <v>0.1407959283787769</v>
      </c>
      <c r="I22" s="48"/>
      <c r="J22" s="41">
        <f t="shared" si="9"/>
        <v>70529784</v>
      </c>
      <c r="K22" s="41">
        <f t="shared" si="10"/>
        <v>0.1407959283787769</v>
      </c>
      <c r="L22" s="44">
        <f t="shared" si="11"/>
        <v>29784</v>
      </c>
      <c r="M22" s="45">
        <f t="shared" si="12"/>
        <v>0.0422468085106383</v>
      </c>
    </row>
    <row r="23" spans="1:13" s="2" customFormat="1" ht="16.5" customHeight="1">
      <c r="A23" s="271" t="s">
        <v>31</v>
      </c>
      <c r="B23" s="266"/>
      <c r="C23" s="266"/>
      <c r="D23" s="267"/>
      <c r="E23" s="46">
        <v>135740000</v>
      </c>
      <c r="F23" s="41">
        <f t="shared" si="7"/>
        <v>0.28165608799820957</v>
      </c>
      <c r="G23" s="46">
        <v>199464551</v>
      </c>
      <c r="H23" s="47">
        <f t="shared" si="8"/>
        <v>0.39818350552017706</v>
      </c>
      <c r="I23" s="48"/>
      <c r="J23" s="41">
        <f t="shared" si="9"/>
        <v>199464551</v>
      </c>
      <c r="K23" s="41">
        <f t="shared" si="10"/>
        <v>0.39818350552017706</v>
      </c>
      <c r="L23" s="44">
        <f t="shared" si="11"/>
        <v>63724551</v>
      </c>
      <c r="M23" s="45">
        <f t="shared" si="12"/>
        <v>46.94603727714749</v>
      </c>
    </row>
    <row r="24" spans="1:13" s="2" customFormat="1" ht="16.5" customHeight="1">
      <c r="A24" s="265" t="s">
        <v>32</v>
      </c>
      <c r="B24" s="266"/>
      <c r="C24" s="266"/>
      <c r="D24" s="267"/>
      <c r="E24" s="46">
        <v>10023300000</v>
      </c>
      <c r="F24" s="41">
        <f t="shared" si="7"/>
        <v>20.798021709388934</v>
      </c>
      <c r="G24" s="46">
        <v>9176969387</v>
      </c>
      <c r="H24" s="47">
        <f t="shared" si="8"/>
        <v>18.319635354991025</v>
      </c>
      <c r="I24" s="48"/>
      <c r="J24" s="41">
        <f t="shared" si="9"/>
        <v>9176969387</v>
      </c>
      <c r="K24" s="41">
        <f t="shared" si="10"/>
        <v>18.319635354991025</v>
      </c>
      <c r="L24" s="44">
        <f t="shared" si="11"/>
        <v>-846330613</v>
      </c>
      <c r="M24" s="45">
        <f t="shared" si="12"/>
        <v>-8.443632466353398</v>
      </c>
    </row>
    <row r="25" spans="1:13" s="2" customFormat="1" ht="16.5" customHeight="1">
      <c r="A25" s="265" t="s">
        <v>33</v>
      </c>
      <c r="B25" s="266"/>
      <c r="C25" s="266"/>
      <c r="D25" s="267"/>
      <c r="E25" s="46">
        <v>14458195000</v>
      </c>
      <c r="F25" s="41">
        <f t="shared" si="7"/>
        <v>30.000284685540546</v>
      </c>
      <c r="G25" s="46">
        <v>8951542965.5</v>
      </c>
      <c r="H25" s="47">
        <f t="shared" si="8"/>
        <v>17.869625153680925</v>
      </c>
      <c r="I25" s="48"/>
      <c r="J25" s="41">
        <f t="shared" si="9"/>
        <v>8951542965.5</v>
      </c>
      <c r="K25" s="41">
        <f t="shared" si="10"/>
        <v>17.869625153680925</v>
      </c>
      <c r="L25" s="44">
        <f t="shared" si="11"/>
        <v>-5506652034.5</v>
      </c>
      <c r="M25" s="45">
        <f t="shared" si="12"/>
        <v>-38.086718532292586</v>
      </c>
    </row>
    <row r="26" spans="1:13" s="2" customFormat="1" ht="16.5" customHeight="1">
      <c r="A26" s="265" t="s">
        <v>34</v>
      </c>
      <c r="B26" s="266"/>
      <c r="C26" s="266"/>
      <c r="D26" s="267"/>
      <c r="E26" s="46">
        <v>5000000000</v>
      </c>
      <c r="F26" s="41">
        <f t="shared" si="7"/>
        <v>10.374837483358242</v>
      </c>
      <c r="G26" s="46"/>
      <c r="H26" s="47">
        <f t="shared" si="8"/>
        <v>0</v>
      </c>
      <c r="I26" s="48"/>
      <c r="J26" s="41">
        <f t="shared" si="9"/>
        <v>0</v>
      </c>
      <c r="K26" s="41">
        <f t="shared" si="10"/>
        <v>0</v>
      </c>
      <c r="L26" s="44">
        <f t="shared" si="11"/>
        <v>-5000000000</v>
      </c>
      <c r="M26" s="45">
        <f t="shared" si="12"/>
        <v>-100</v>
      </c>
    </row>
    <row r="27" spans="1:13" s="2" customFormat="1" ht="16.5" customHeight="1">
      <c r="A27" s="265" t="s">
        <v>35</v>
      </c>
      <c r="B27" s="266"/>
      <c r="C27" s="266"/>
      <c r="D27" s="267"/>
      <c r="E27" s="46"/>
      <c r="F27" s="41">
        <f t="shared" si="7"/>
        <v>0</v>
      </c>
      <c r="G27" s="46">
        <v>1399206000</v>
      </c>
      <c r="H27" s="47">
        <f t="shared" si="8"/>
        <v>2.7931817820845013</v>
      </c>
      <c r="I27" s="48"/>
      <c r="J27" s="41">
        <f t="shared" si="9"/>
        <v>1399206000</v>
      </c>
      <c r="K27" s="41">
        <f t="shared" si="10"/>
        <v>2.7931817820845013</v>
      </c>
      <c r="L27" s="44">
        <f t="shared" si="11"/>
        <v>1399206000</v>
      </c>
      <c r="M27" s="45">
        <f t="shared" si="12"/>
        <v>0</v>
      </c>
    </row>
    <row r="28" spans="1:13" s="2" customFormat="1" ht="16.5" customHeight="1">
      <c r="A28" s="265" t="s">
        <v>36</v>
      </c>
      <c r="B28" s="266"/>
      <c r="C28" s="266"/>
      <c r="D28" s="267"/>
      <c r="E28" s="46"/>
      <c r="F28" s="41">
        <f t="shared" si="7"/>
        <v>0</v>
      </c>
      <c r="G28" s="46">
        <v>121000000</v>
      </c>
      <c r="H28" s="47">
        <f t="shared" si="8"/>
        <v>0.24154770322041547</v>
      </c>
      <c r="I28" s="48"/>
      <c r="J28" s="41">
        <f t="shared" si="9"/>
        <v>121000000</v>
      </c>
      <c r="K28" s="41">
        <f t="shared" si="10"/>
        <v>0.24154770322041547</v>
      </c>
      <c r="L28" s="44">
        <f t="shared" si="11"/>
        <v>121000000</v>
      </c>
      <c r="M28" s="45">
        <f t="shared" si="12"/>
        <v>0</v>
      </c>
    </row>
    <row r="29" spans="1:13" s="2" customFormat="1" ht="30" customHeight="1">
      <c r="A29" s="268" t="s">
        <v>37</v>
      </c>
      <c r="B29" s="269"/>
      <c r="C29" s="269"/>
      <c r="D29" s="270"/>
      <c r="E29" s="46"/>
      <c r="F29" s="41">
        <f t="shared" si="7"/>
        <v>0</v>
      </c>
      <c r="G29" s="46">
        <v>10000000</v>
      </c>
      <c r="H29" s="47">
        <f t="shared" si="8"/>
        <v>0.019962620100860782</v>
      </c>
      <c r="I29" s="48"/>
      <c r="J29" s="41">
        <f t="shared" si="9"/>
        <v>10000000</v>
      </c>
      <c r="K29" s="41">
        <f t="shared" si="10"/>
        <v>0.019962620100860782</v>
      </c>
      <c r="L29" s="44">
        <f t="shared" si="11"/>
        <v>10000000</v>
      </c>
      <c r="M29" s="45">
        <f t="shared" si="12"/>
        <v>0</v>
      </c>
    </row>
    <row r="30" spans="1:13" s="2" customFormat="1" ht="16.5" customHeight="1">
      <c r="A30" s="265" t="s">
        <v>38</v>
      </c>
      <c r="B30" s="266"/>
      <c r="C30" s="266"/>
      <c r="D30" s="267"/>
      <c r="E30" s="46"/>
      <c r="F30" s="41">
        <f t="shared" si="7"/>
        <v>0</v>
      </c>
      <c r="G30" s="46">
        <v>130000000</v>
      </c>
      <c r="H30" s="47">
        <f t="shared" si="8"/>
        <v>0.25951406131119015</v>
      </c>
      <c r="I30" s="48"/>
      <c r="J30" s="41">
        <f t="shared" si="9"/>
        <v>130000000</v>
      </c>
      <c r="K30" s="41">
        <f t="shared" si="10"/>
        <v>0.25951406131119015</v>
      </c>
      <c r="L30" s="44">
        <f t="shared" si="11"/>
        <v>130000000</v>
      </c>
      <c r="M30" s="45">
        <f t="shared" si="12"/>
        <v>0</v>
      </c>
    </row>
    <row r="31" spans="1:13" s="2" customFormat="1" ht="16.5" customHeight="1">
      <c r="A31" s="265" t="s">
        <v>39</v>
      </c>
      <c r="B31" s="266"/>
      <c r="C31" s="266"/>
      <c r="D31" s="267"/>
      <c r="E31" s="46"/>
      <c r="F31" s="41">
        <f t="shared" si="7"/>
        <v>0</v>
      </c>
      <c r="G31" s="46">
        <v>30000000</v>
      </c>
      <c r="H31" s="47">
        <f t="shared" si="8"/>
        <v>0.05988786030258235</v>
      </c>
      <c r="I31" s="48"/>
      <c r="J31" s="41">
        <f t="shared" si="9"/>
        <v>30000000</v>
      </c>
      <c r="K31" s="41">
        <f t="shared" si="10"/>
        <v>0.05988786030258235</v>
      </c>
      <c r="L31" s="44">
        <f t="shared" si="11"/>
        <v>30000000</v>
      </c>
      <c r="M31" s="45">
        <f t="shared" si="12"/>
        <v>0</v>
      </c>
    </row>
    <row r="32" spans="1:13" s="2" customFormat="1" ht="16.5" customHeight="1">
      <c r="A32" s="265" t="s">
        <v>40</v>
      </c>
      <c r="B32" s="269"/>
      <c r="C32" s="269"/>
      <c r="D32" s="270"/>
      <c r="E32" s="46">
        <v>1140000000</v>
      </c>
      <c r="F32" s="41">
        <f t="shared" si="7"/>
        <v>2.365462946205679</v>
      </c>
      <c r="G32" s="46">
        <v>872938519</v>
      </c>
      <c r="H32" s="47">
        <f t="shared" si="8"/>
        <v>1.7426140026205041</v>
      </c>
      <c r="I32" s="48"/>
      <c r="J32" s="41">
        <f t="shared" si="9"/>
        <v>872938519</v>
      </c>
      <c r="K32" s="41">
        <f t="shared" si="10"/>
        <v>1.7426140026205041</v>
      </c>
      <c r="L32" s="44">
        <f t="shared" si="11"/>
        <v>-267061481</v>
      </c>
      <c r="M32" s="45">
        <f t="shared" si="12"/>
        <v>-23.426445701754385</v>
      </c>
    </row>
    <row r="33" spans="1:13" s="2" customFormat="1" ht="16.5" customHeight="1">
      <c r="A33" s="265" t="s">
        <v>41</v>
      </c>
      <c r="B33" s="266"/>
      <c r="C33" s="266"/>
      <c r="D33" s="267"/>
      <c r="E33" s="46">
        <v>550382000</v>
      </c>
      <c r="F33" s="41">
        <f t="shared" si="7"/>
        <v>1.142024760753135</v>
      </c>
      <c r="G33" s="46">
        <v>473702547</v>
      </c>
      <c r="H33" s="47">
        <f t="shared" si="8"/>
        <v>0.9456343986571148</v>
      </c>
      <c r="I33" s="48"/>
      <c r="J33" s="41">
        <f t="shared" si="9"/>
        <v>473702547</v>
      </c>
      <c r="K33" s="41">
        <f t="shared" si="10"/>
        <v>0.9456343986571148</v>
      </c>
      <c r="L33" s="44">
        <f t="shared" si="11"/>
        <v>-76679453</v>
      </c>
      <c r="M33" s="45">
        <f t="shared" si="12"/>
        <v>-13.932042290627237</v>
      </c>
    </row>
    <row r="34" spans="1:13" s="2" customFormat="1" ht="16.5" customHeight="1">
      <c r="A34" s="265" t="s">
        <v>42</v>
      </c>
      <c r="B34" s="266"/>
      <c r="C34" s="266"/>
      <c r="D34" s="267"/>
      <c r="E34" s="46">
        <v>3931000</v>
      </c>
      <c r="F34" s="41">
        <f t="shared" si="7"/>
        <v>0.008156697229416249</v>
      </c>
      <c r="G34" s="46">
        <v>2977986</v>
      </c>
      <c r="H34" s="47">
        <f t="shared" si="8"/>
        <v>0.0059448403183682</v>
      </c>
      <c r="I34" s="48"/>
      <c r="J34" s="41">
        <f t="shared" si="9"/>
        <v>2977986</v>
      </c>
      <c r="K34" s="41">
        <f t="shared" si="10"/>
        <v>0.0059448403183682</v>
      </c>
      <c r="L34" s="44">
        <f t="shared" si="11"/>
        <v>-953014</v>
      </c>
      <c r="M34" s="45">
        <f t="shared" si="12"/>
        <v>-24.243551259221572</v>
      </c>
    </row>
    <row r="35" spans="1:13" s="2" customFormat="1" ht="16.5" customHeight="1">
      <c r="A35" s="265" t="s">
        <v>43</v>
      </c>
      <c r="B35" s="266"/>
      <c r="C35" s="266"/>
      <c r="D35" s="267"/>
      <c r="E35" s="46">
        <v>1085778000</v>
      </c>
      <c r="F35" s="41">
        <f t="shared" si="7"/>
        <v>2.252954058601149</v>
      </c>
      <c r="G35" s="46">
        <v>2018608394</v>
      </c>
      <c r="H35" s="47">
        <f t="shared" si="8"/>
        <v>4.02967125018307</v>
      </c>
      <c r="I35" s="48"/>
      <c r="J35" s="41">
        <f t="shared" si="9"/>
        <v>2018608394</v>
      </c>
      <c r="K35" s="41">
        <f t="shared" si="10"/>
        <v>4.02967125018307</v>
      </c>
      <c r="L35" s="44">
        <f t="shared" si="11"/>
        <v>932830394</v>
      </c>
      <c r="M35" s="45">
        <f t="shared" si="12"/>
        <v>85.91354715236447</v>
      </c>
    </row>
    <row r="36" spans="1:13" s="2" customFormat="1" ht="16.5" customHeight="1">
      <c r="A36" s="265" t="s">
        <v>44</v>
      </c>
      <c r="B36" s="266"/>
      <c r="C36" s="266"/>
      <c r="D36" s="267"/>
      <c r="E36" s="46">
        <v>9200000</v>
      </c>
      <c r="F36" s="41">
        <f t="shared" si="7"/>
        <v>0.019089700969379165</v>
      </c>
      <c r="G36" s="46">
        <v>20803158</v>
      </c>
      <c r="H36" s="47">
        <f t="shared" si="8"/>
        <v>0.04152855400521828</v>
      </c>
      <c r="I36" s="48"/>
      <c r="J36" s="41">
        <f t="shared" si="9"/>
        <v>20803158</v>
      </c>
      <c r="K36" s="41">
        <f t="shared" si="10"/>
        <v>0.04152855400521828</v>
      </c>
      <c r="L36" s="44">
        <f t="shared" si="11"/>
        <v>11603158</v>
      </c>
      <c r="M36" s="45">
        <f t="shared" si="12"/>
        <v>126.12128260869567</v>
      </c>
    </row>
    <row r="37" spans="1:13" s="2" customFormat="1" ht="16.5" customHeight="1">
      <c r="A37" s="265" t="s">
        <v>45</v>
      </c>
      <c r="B37" s="266"/>
      <c r="C37" s="266"/>
      <c r="D37" s="267"/>
      <c r="E37" s="46">
        <v>9476000</v>
      </c>
      <c r="F37" s="41">
        <f t="shared" si="7"/>
        <v>0.01966239199846054</v>
      </c>
      <c r="G37" s="46">
        <v>5275702</v>
      </c>
      <c r="H37" s="47">
        <f t="shared" si="8"/>
        <v>0.010531683479135143</v>
      </c>
      <c r="I37" s="48"/>
      <c r="J37" s="41">
        <f t="shared" si="9"/>
        <v>5275702</v>
      </c>
      <c r="K37" s="41">
        <f t="shared" si="10"/>
        <v>0.010531683479135143</v>
      </c>
      <c r="L37" s="44">
        <f t="shared" si="11"/>
        <v>-4200298</v>
      </c>
      <c r="M37" s="45">
        <f t="shared" si="12"/>
        <v>-44.325643731532296</v>
      </c>
    </row>
    <row r="38" spans="1:13" s="2" customFormat="1" ht="16.5" customHeight="1">
      <c r="A38" s="265" t="s">
        <v>46</v>
      </c>
      <c r="B38" s="266"/>
      <c r="C38" s="266"/>
      <c r="D38" s="267"/>
      <c r="E38" s="46">
        <v>28000000</v>
      </c>
      <c r="F38" s="41">
        <f t="shared" si="7"/>
        <v>0.05809908990680615</v>
      </c>
      <c r="G38" s="46">
        <v>12410252</v>
      </c>
      <c r="H38" s="47">
        <f t="shared" si="8"/>
        <v>0.024774114603194772</v>
      </c>
      <c r="I38" s="48"/>
      <c r="J38" s="41">
        <f t="shared" si="9"/>
        <v>12410252</v>
      </c>
      <c r="K38" s="41">
        <f t="shared" si="10"/>
        <v>0.024774114603194772</v>
      </c>
      <c r="L38" s="44">
        <f t="shared" si="11"/>
        <v>-15589748</v>
      </c>
      <c r="M38" s="45">
        <f t="shared" si="12"/>
        <v>-55.67767142857143</v>
      </c>
    </row>
    <row r="39" spans="1:13" s="2" customFormat="1" ht="30" customHeight="1">
      <c r="A39" s="268" t="s">
        <v>47</v>
      </c>
      <c r="B39" s="266"/>
      <c r="C39" s="266"/>
      <c r="D39" s="267"/>
      <c r="E39" s="46">
        <v>7700000000</v>
      </c>
      <c r="F39" s="41">
        <f t="shared" si="7"/>
        <v>15.977249724371692</v>
      </c>
      <c r="G39" s="46">
        <v>2605874450</v>
      </c>
      <c r="H39" s="47">
        <f t="shared" si="8"/>
        <v>5.202008167588954</v>
      </c>
      <c r="I39" s="48"/>
      <c r="J39" s="41">
        <f t="shared" si="9"/>
        <v>2605874450</v>
      </c>
      <c r="K39" s="41">
        <f t="shared" si="10"/>
        <v>5.202008167588954</v>
      </c>
      <c r="L39" s="44">
        <f t="shared" si="11"/>
        <v>-5094125550</v>
      </c>
      <c r="M39" s="45">
        <f t="shared" si="12"/>
        <v>-66.15747467532468</v>
      </c>
    </row>
    <row r="40" spans="1:13" s="2" customFormat="1" ht="16.5" customHeight="1">
      <c r="A40" s="265" t="s">
        <v>48</v>
      </c>
      <c r="B40" s="266"/>
      <c r="C40" s="266"/>
      <c r="D40" s="267"/>
      <c r="E40" s="46"/>
      <c r="F40" s="41">
        <f t="shared" si="7"/>
        <v>0</v>
      </c>
      <c r="G40" s="46">
        <v>374831525</v>
      </c>
      <c r="H40" s="47">
        <f t="shared" si="8"/>
        <v>0.74826193354013</v>
      </c>
      <c r="I40" s="48"/>
      <c r="J40" s="41">
        <f t="shared" si="9"/>
        <v>374831525</v>
      </c>
      <c r="K40" s="41">
        <f t="shared" si="10"/>
        <v>0.74826193354013</v>
      </c>
      <c r="L40" s="44">
        <f t="shared" si="11"/>
        <v>374831525</v>
      </c>
      <c r="M40" s="45">
        <f t="shared" si="12"/>
        <v>0</v>
      </c>
    </row>
    <row r="41" spans="1:13" s="2" customFormat="1" ht="7.5" customHeight="1">
      <c r="A41" s="49"/>
      <c r="B41" s="50"/>
      <c r="C41" s="50"/>
      <c r="D41" s="51"/>
      <c r="E41" s="46"/>
      <c r="F41" s="41"/>
      <c r="G41" s="46"/>
      <c r="H41" s="47"/>
      <c r="I41" s="48"/>
      <c r="J41" s="41"/>
      <c r="K41" s="41"/>
      <c r="L41" s="44"/>
      <c r="M41" s="45"/>
    </row>
    <row r="42" spans="1:13" s="2" customFormat="1" ht="7.5" customHeight="1">
      <c r="A42" s="49"/>
      <c r="B42" s="50"/>
      <c r="C42" s="50"/>
      <c r="D42" s="51"/>
      <c r="E42" s="46"/>
      <c r="F42" s="41"/>
      <c r="G42" s="46"/>
      <c r="H42" s="47"/>
      <c r="I42" s="48"/>
      <c r="J42" s="41"/>
      <c r="K42" s="41"/>
      <c r="L42" s="44"/>
      <c r="M42" s="45"/>
    </row>
    <row r="43" spans="1:13" s="2" customFormat="1" ht="7.5" customHeight="1">
      <c r="A43" s="49"/>
      <c r="B43" s="50"/>
      <c r="C43" s="50"/>
      <c r="D43" s="51"/>
      <c r="E43" s="46"/>
      <c r="F43" s="41"/>
      <c r="G43" s="46"/>
      <c r="H43" s="47"/>
      <c r="I43" s="48"/>
      <c r="J43" s="41"/>
      <c r="K43" s="41"/>
      <c r="L43" s="44"/>
      <c r="M43" s="45"/>
    </row>
    <row r="44" spans="1:13" s="2" customFormat="1" ht="7.5" customHeight="1">
      <c r="A44" s="263"/>
      <c r="B44" s="263"/>
      <c r="C44" s="263"/>
      <c r="D44" s="264"/>
      <c r="E44" s="46"/>
      <c r="F44" s="41">
        <f>IF(E$7=0,0,E44/E$7*100)</f>
        <v>0</v>
      </c>
      <c r="G44" s="46"/>
      <c r="H44" s="47">
        <f>IF(G$7=0,0,G44/G$7*100)</f>
        <v>0</v>
      </c>
      <c r="I44" s="48"/>
      <c r="J44" s="41">
        <f>G44+I44</f>
        <v>0</v>
      </c>
      <c r="K44" s="41">
        <f>IF(J$7=0,0,J44/J$7*100)</f>
        <v>0</v>
      </c>
      <c r="L44" s="44">
        <f>J44-E44</f>
        <v>0</v>
      </c>
      <c r="M44" s="45">
        <f>IF(E44=0,0,(L44/E44)*100)</f>
        <v>0</v>
      </c>
    </row>
    <row r="45" spans="1:13" s="2" customFormat="1" ht="7.5" customHeight="1">
      <c r="A45" s="52"/>
      <c r="B45" s="53"/>
      <c r="C45" s="54"/>
      <c r="D45" s="55"/>
      <c r="E45" s="46"/>
      <c r="F45" s="41"/>
      <c r="G45" s="41"/>
      <c r="H45" s="47"/>
      <c r="I45" s="48"/>
      <c r="J45" s="41"/>
      <c r="K45" s="41"/>
      <c r="L45" s="44"/>
      <c r="M45" s="45"/>
    </row>
    <row r="46" spans="1:13" s="2" customFormat="1" ht="16.5" customHeight="1">
      <c r="A46" s="56" t="s">
        <v>49</v>
      </c>
      <c r="C46" s="57"/>
      <c r="D46" s="58"/>
      <c r="E46" s="41">
        <f>E7-E15</f>
        <v>7346904000</v>
      </c>
      <c r="F46" s="41">
        <f>IF(E$7=0,0,E46/E$7*100)</f>
        <v>15.24458700116692</v>
      </c>
      <c r="G46" s="41">
        <f>G7-G15</f>
        <v>23083873016.5</v>
      </c>
      <c r="H46" s="47">
        <f>IF(G$7=0,0,G46/G$7*100)</f>
        <v>46.08145874849007</v>
      </c>
      <c r="I46" s="43">
        <f>I7-I15</f>
        <v>0</v>
      </c>
      <c r="J46" s="41">
        <f>J7-J15</f>
        <v>23083873016.5</v>
      </c>
      <c r="K46" s="41">
        <f>IF(J$7=0,0,J46/J$7*100)</f>
        <v>46.08145874849007</v>
      </c>
      <c r="L46" s="44">
        <f>L7-L15</f>
        <v>15736969016.5</v>
      </c>
      <c r="M46" s="45">
        <f>IF(E46=0,0,(L46/E46)*100)</f>
        <v>214.1986477092936</v>
      </c>
    </row>
    <row r="47" spans="1:13" s="2" customFormat="1" ht="6" customHeight="1">
      <c r="A47" s="56"/>
      <c r="B47" s="59"/>
      <c r="C47" s="57"/>
      <c r="D47" s="58"/>
      <c r="E47" s="41"/>
      <c r="F47" s="41"/>
      <c r="G47" s="41"/>
      <c r="H47" s="47"/>
      <c r="I47" s="43"/>
      <c r="J47" s="41"/>
      <c r="K47" s="41"/>
      <c r="L47" s="44"/>
      <c r="M47" s="45"/>
    </row>
    <row r="48" spans="1:13" s="2" customFormat="1" ht="16.5" customHeight="1">
      <c r="A48" s="56" t="s">
        <v>50</v>
      </c>
      <c r="B48" s="59"/>
      <c r="C48" s="57"/>
      <c r="D48" s="58"/>
      <c r="E48" s="46">
        <v>47666910000</v>
      </c>
      <c r="F48" s="41">
        <f>IF(E$7=0,0,E48/E$7*100)</f>
        <v>98.90728891677276</v>
      </c>
      <c r="G48" s="46">
        <v>66521954152.86</v>
      </c>
      <c r="H48" s="47">
        <f>IF(G$7=0,0,G48/G$7*100)</f>
        <v>132.79524991204224</v>
      </c>
      <c r="I48" s="48"/>
      <c r="J48" s="41">
        <f>G48+I48</f>
        <v>66521954152.86</v>
      </c>
      <c r="K48" s="41">
        <f>IF(J$7=0,0,J48/J$7*100)</f>
        <v>132.79524991204224</v>
      </c>
      <c r="L48" s="44">
        <f>J48-E48</f>
        <v>18855044152.86</v>
      </c>
      <c r="M48" s="45">
        <f>IF(E48=0,0,(L48/E48)*100)</f>
        <v>39.55583475593446</v>
      </c>
    </row>
    <row r="49" spans="1:13" s="2" customFormat="1" ht="6" customHeight="1">
      <c r="A49" s="52"/>
      <c r="B49" s="60"/>
      <c r="C49" s="61"/>
      <c r="D49" s="55"/>
      <c r="E49" s="41"/>
      <c r="F49" s="41"/>
      <c r="G49" s="41"/>
      <c r="H49" s="47"/>
      <c r="I49" s="43"/>
      <c r="J49" s="41"/>
      <c r="K49" s="41"/>
      <c r="L49" s="44"/>
      <c r="M49" s="45"/>
    </row>
    <row r="50" spans="1:13" s="2" customFormat="1" ht="16.5" customHeight="1" thickBot="1">
      <c r="A50" s="62" t="s">
        <v>51</v>
      </c>
      <c r="B50" s="63"/>
      <c r="C50" s="64"/>
      <c r="D50" s="65"/>
      <c r="E50" s="66">
        <f>E46+E48</f>
        <v>55013814000</v>
      </c>
      <c r="F50" s="66">
        <f>IF(E$7=0,0,E50/E$7*100)</f>
        <v>114.15187591793969</v>
      </c>
      <c r="G50" s="66">
        <f>G46+G48</f>
        <v>89605827169.36</v>
      </c>
      <c r="H50" s="67">
        <f>IF(G$7=0,0,G50/G$7*100)</f>
        <v>178.8767086605323</v>
      </c>
      <c r="I50" s="68">
        <f>I46+I48</f>
        <v>0</v>
      </c>
      <c r="J50" s="66">
        <f>J46+J48</f>
        <v>89605827169.36</v>
      </c>
      <c r="K50" s="66">
        <f>IF(J$7=0,0,J50/J$7*100)</f>
        <v>178.8767086605323</v>
      </c>
      <c r="L50" s="69">
        <f>L46+L48</f>
        <v>34592013169.36</v>
      </c>
      <c r="M50" s="70">
        <f>IF(E50=0,0,(L50/E50)*100)</f>
        <v>62.878776536671324</v>
      </c>
    </row>
    <row r="51" spans="1:12" s="2" customFormat="1" ht="16.5">
      <c r="A51" s="71"/>
      <c r="B51" s="71"/>
      <c r="C51" s="72"/>
      <c r="D51" s="73"/>
      <c r="H51" s="74"/>
      <c r="L51" s="75"/>
    </row>
    <row r="52" spans="3:4" ht="16.5">
      <c r="C52" s="77"/>
      <c r="D52" s="78"/>
    </row>
  </sheetData>
  <mergeCells count="37">
    <mergeCell ref="A2:H2"/>
    <mergeCell ref="A5:D5"/>
    <mergeCell ref="A7:D7"/>
    <mergeCell ref="A8:D8"/>
    <mergeCell ref="A9:D9"/>
    <mergeCell ref="A10:D10"/>
    <mergeCell ref="A11:D11"/>
    <mergeCell ref="A12:D12"/>
    <mergeCell ref="A13:D13"/>
    <mergeCell ref="A14:D14"/>
    <mergeCell ref="A15:D15"/>
    <mergeCell ref="A16:D16"/>
    <mergeCell ref="A17:D17"/>
    <mergeCell ref="A18:D18"/>
    <mergeCell ref="A19:D19"/>
    <mergeCell ref="A20:D20"/>
    <mergeCell ref="A21:D21"/>
    <mergeCell ref="A22:D22"/>
    <mergeCell ref="A23:D23"/>
    <mergeCell ref="A24:D24"/>
    <mergeCell ref="A25:D25"/>
    <mergeCell ref="A26:D26"/>
    <mergeCell ref="A27:D27"/>
    <mergeCell ref="A28:D28"/>
    <mergeCell ref="A29:D29"/>
    <mergeCell ref="A30:D30"/>
    <mergeCell ref="A31:D31"/>
    <mergeCell ref="A32:D32"/>
    <mergeCell ref="A33:D33"/>
    <mergeCell ref="A34:D34"/>
    <mergeCell ref="A35:D35"/>
    <mergeCell ref="A36:D36"/>
    <mergeCell ref="A44:D44"/>
    <mergeCell ref="A37:D37"/>
    <mergeCell ref="A38:D38"/>
    <mergeCell ref="A39:D39"/>
    <mergeCell ref="A40:D40"/>
  </mergeCells>
  <printOptions/>
  <pageMargins left="0.5511811023622047" right="0.5511811023622047" top="0.3937007874015748" bottom="1.1811023622047245" header="0.5118110236220472" footer="0.5118110236220472"/>
  <pageSetup horizontalDpi="600" verticalDpi="600" orientation="portrait" paperSize="9" scale="92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9"/>
  <dimension ref="A1:L45"/>
  <sheetViews>
    <sheetView showGridLines="0" zoomScale="75" zoomScaleNormal="75" workbookViewId="0" topLeftCell="A1">
      <selection activeCell="A1" sqref="A1:IV16384"/>
    </sheetView>
  </sheetViews>
  <sheetFormatPr defaultColWidth="9.00390625" defaultRowHeight="16.5"/>
  <cols>
    <col min="1" max="1" width="2.75390625" style="148" customWidth="1"/>
    <col min="2" max="2" width="2.125" style="148" customWidth="1"/>
    <col min="3" max="3" width="26.875" style="150" customWidth="1"/>
    <col min="4" max="4" width="1.25" style="152" customWidth="1"/>
    <col min="5" max="7" width="16.625" style="151" customWidth="1"/>
    <col min="8" max="8" width="8.625" style="151" customWidth="1"/>
    <col min="9" max="9" width="24.625" style="150" hidden="1" customWidth="1"/>
    <col min="10" max="10" width="1.00390625" style="151" hidden="1" customWidth="1"/>
    <col min="11" max="15" width="8.75390625" style="151" hidden="1" customWidth="1"/>
    <col min="16" max="16384" width="8.75390625" style="151" customWidth="1"/>
  </cols>
  <sheetData>
    <row r="1" spans="1:10" s="87" customFormat="1" ht="18" customHeight="1">
      <c r="A1" s="84"/>
      <c r="B1" s="85"/>
      <c r="C1" s="86"/>
      <c r="D1" s="85"/>
      <c r="E1" s="85"/>
      <c r="F1" s="85"/>
      <c r="G1" s="85"/>
      <c r="H1" s="85"/>
      <c r="I1" s="86"/>
      <c r="J1" s="85"/>
    </row>
    <row r="2" spans="1:10" s="87" customFormat="1" ht="36" customHeight="1">
      <c r="A2" s="282" t="s">
        <v>98</v>
      </c>
      <c r="B2" s="282"/>
      <c r="C2" s="282"/>
      <c r="D2" s="282"/>
      <c r="E2" s="282"/>
      <c r="F2" s="282"/>
      <c r="G2" s="282"/>
      <c r="H2" s="282"/>
      <c r="I2" s="282"/>
      <c r="J2" s="282"/>
    </row>
    <row r="3" spans="1:10" s="88" customFormat="1" ht="18" customHeight="1">
      <c r="A3" s="284" t="s">
        <v>99</v>
      </c>
      <c r="B3" s="284"/>
      <c r="C3" s="284"/>
      <c r="D3" s="284"/>
      <c r="E3" s="284"/>
      <c r="F3" s="284"/>
      <c r="G3" s="284"/>
      <c r="H3" s="284"/>
      <c r="I3" s="284"/>
      <c r="J3" s="284"/>
    </row>
    <row r="4" spans="1:12" s="87" customFormat="1" ht="31.5" customHeight="1" thickBot="1">
      <c r="A4" s="89" t="s">
        <v>100</v>
      </c>
      <c r="B4" s="90"/>
      <c r="C4" s="90"/>
      <c r="D4" s="90"/>
      <c r="E4" s="90"/>
      <c r="F4" s="90"/>
      <c r="G4" s="90"/>
      <c r="H4" s="91" t="s">
        <v>3</v>
      </c>
      <c r="I4" s="92"/>
      <c r="L4" s="93"/>
    </row>
    <row r="5" spans="1:10" s="87" customFormat="1" ht="33" customHeight="1">
      <c r="A5" s="285" t="s">
        <v>52</v>
      </c>
      <c r="B5" s="285"/>
      <c r="C5" s="285"/>
      <c r="D5" s="286"/>
      <c r="E5" s="94" t="s">
        <v>5</v>
      </c>
      <c r="F5" s="94" t="s">
        <v>53</v>
      </c>
      <c r="G5" s="287" t="s">
        <v>54</v>
      </c>
      <c r="H5" s="288"/>
      <c r="I5" s="95"/>
      <c r="J5" s="85"/>
    </row>
    <row r="6" spans="1:10" s="87" customFormat="1" ht="21.75" customHeight="1">
      <c r="A6" s="96"/>
      <c r="B6" s="96"/>
      <c r="C6" s="97"/>
      <c r="D6" s="98"/>
      <c r="E6" s="99"/>
      <c r="F6" s="99"/>
      <c r="G6" s="100" t="s">
        <v>55</v>
      </c>
      <c r="H6" s="101" t="s">
        <v>6</v>
      </c>
      <c r="I6" s="97"/>
      <c r="J6" s="85"/>
    </row>
    <row r="7" spans="1:10" s="87" customFormat="1" ht="25.5" customHeight="1">
      <c r="A7" s="262" t="s">
        <v>56</v>
      </c>
      <c r="B7" s="283"/>
      <c r="C7" s="283"/>
      <c r="D7" s="102"/>
      <c r="E7" s="103"/>
      <c r="F7" s="103"/>
      <c r="G7" s="104"/>
      <c r="H7" s="105"/>
      <c r="I7" s="106" t="s">
        <v>57</v>
      </c>
      <c r="J7" s="87">
        <v>31000</v>
      </c>
    </row>
    <row r="8" spans="1:9" s="87" customFormat="1" ht="10.5" customHeight="1">
      <c r="A8" s="107"/>
      <c r="B8" s="108"/>
      <c r="C8" s="109"/>
      <c r="D8" s="110"/>
      <c r="E8" s="103"/>
      <c r="F8" s="103"/>
      <c r="G8" s="104"/>
      <c r="H8" s="105"/>
      <c r="I8" s="111"/>
    </row>
    <row r="9" spans="1:10" s="87" customFormat="1" ht="27" customHeight="1">
      <c r="A9" s="107"/>
      <c r="B9" s="279" t="s">
        <v>58</v>
      </c>
      <c r="C9" s="281"/>
      <c r="D9" s="112"/>
      <c r="E9" s="113">
        <v>7346904000</v>
      </c>
      <c r="F9" s="113">
        <v>23083873016.5</v>
      </c>
      <c r="G9" s="104">
        <f>F9-E9</f>
        <v>15736969016.5</v>
      </c>
      <c r="H9" s="105">
        <f>IF(E9=0,0,(G9/E9)*100)</f>
        <v>214.1986477092936</v>
      </c>
      <c r="I9" s="106" t="s">
        <v>59</v>
      </c>
      <c r="J9" s="87">
        <v>31100</v>
      </c>
    </row>
    <row r="10" spans="1:10" s="87" customFormat="1" ht="27" customHeight="1">
      <c r="A10" s="107"/>
      <c r="B10" s="279" t="s">
        <v>60</v>
      </c>
      <c r="C10" s="281"/>
      <c r="D10" s="110"/>
      <c r="E10" s="113">
        <v>-854314000</v>
      </c>
      <c r="F10" s="113">
        <v>-136819486</v>
      </c>
      <c r="G10" s="104">
        <f>F10-E10</f>
        <v>717494514</v>
      </c>
      <c r="H10" s="105">
        <f>IF(E10=0,0,(G10/E10)*100)</f>
        <v>-83.98487137047971</v>
      </c>
      <c r="I10" s="114" t="s">
        <v>61</v>
      </c>
      <c r="J10" s="87">
        <v>31110</v>
      </c>
    </row>
    <row r="11" spans="1:10" s="87" customFormat="1" ht="10.5" customHeight="1">
      <c r="A11" s="107"/>
      <c r="B11" s="115"/>
      <c r="C11" s="116"/>
      <c r="D11" s="110"/>
      <c r="E11" s="103"/>
      <c r="F11" s="103"/>
      <c r="G11" s="104"/>
      <c r="H11" s="105"/>
      <c r="I11" s="114" t="s">
        <v>62</v>
      </c>
      <c r="J11" s="87">
        <v>31120</v>
      </c>
    </row>
    <row r="12" spans="1:10" s="87" customFormat="1" ht="15" customHeight="1">
      <c r="A12" s="277" t="s">
        <v>63</v>
      </c>
      <c r="B12" s="278"/>
      <c r="C12" s="278"/>
      <c r="D12" s="110"/>
      <c r="E12" s="103">
        <f>SUM(E9:E10)</f>
        <v>6492590000</v>
      </c>
      <c r="F12" s="103">
        <f>SUM(F9:F10)</f>
        <v>22947053530.5</v>
      </c>
      <c r="G12" s="104">
        <f>F12-E12</f>
        <v>16454463530.5</v>
      </c>
      <c r="H12" s="105">
        <f>IF(E12=0,0,(G12/E12)*100)</f>
        <v>253.43450811617552</v>
      </c>
      <c r="I12" s="117" t="s">
        <v>64</v>
      </c>
      <c r="J12" s="87">
        <v>31130</v>
      </c>
    </row>
    <row r="13" spans="1:10" s="87" customFormat="1" ht="10.5" customHeight="1">
      <c r="A13" s="107"/>
      <c r="B13" s="115"/>
      <c r="C13" s="116"/>
      <c r="D13" s="112"/>
      <c r="E13" s="103"/>
      <c r="F13" s="103"/>
      <c r="G13" s="104"/>
      <c r="H13" s="105"/>
      <c r="I13" s="106" t="s">
        <v>65</v>
      </c>
      <c r="J13" s="87">
        <v>31200</v>
      </c>
    </row>
    <row r="14" spans="1:10" s="87" customFormat="1" ht="15" customHeight="1">
      <c r="A14" s="259" t="s">
        <v>101</v>
      </c>
      <c r="B14" s="260" t="s">
        <v>102</v>
      </c>
      <c r="C14" s="261"/>
      <c r="D14" s="110"/>
      <c r="E14" s="103"/>
      <c r="F14" s="103"/>
      <c r="G14" s="104"/>
      <c r="H14" s="105"/>
      <c r="I14" s="114" t="s">
        <v>66</v>
      </c>
      <c r="J14" s="87">
        <v>31210</v>
      </c>
    </row>
    <row r="15" spans="1:10" s="87" customFormat="1" ht="10.5" customHeight="1">
      <c r="A15" s="118"/>
      <c r="B15" s="119"/>
      <c r="C15" s="120"/>
      <c r="D15" s="110"/>
      <c r="E15" s="103"/>
      <c r="F15" s="103"/>
      <c r="G15" s="104"/>
      <c r="H15" s="105"/>
      <c r="I15" s="114" t="s">
        <v>67</v>
      </c>
      <c r="J15" s="87">
        <v>31220</v>
      </c>
    </row>
    <row r="16" spans="1:10" s="87" customFormat="1" ht="27" customHeight="1">
      <c r="A16" s="118"/>
      <c r="B16" s="279" t="s">
        <v>68</v>
      </c>
      <c r="C16" s="281"/>
      <c r="D16" s="112"/>
      <c r="E16" s="113"/>
      <c r="F16" s="113">
        <v>3925362870</v>
      </c>
      <c r="G16" s="104">
        <f aca="true" t="shared" si="0" ref="G16:G25">F16-E16</f>
        <v>3925362870</v>
      </c>
      <c r="H16" s="105">
        <f aca="true" t="shared" si="1" ref="H16:H25">IF(E16=0,0,(G16/E16)*100)</f>
        <v>0</v>
      </c>
      <c r="I16" s="106" t="s">
        <v>69</v>
      </c>
      <c r="J16" s="87">
        <v>31300</v>
      </c>
    </row>
    <row r="17" spans="1:10" s="87" customFormat="1" ht="27" customHeight="1">
      <c r="A17" s="118"/>
      <c r="B17" s="279" t="s">
        <v>70</v>
      </c>
      <c r="C17" s="281"/>
      <c r="D17" s="110"/>
      <c r="E17" s="113">
        <v>836100000</v>
      </c>
      <c r="F17" s="113">
        <v>539601493</v>
      </c>
      <c r="G17" s="104">
        <f t="shared" si="0"/>
        <v>-296498507</v>
      </c>
      <c r="H17" s="105">
        <f t="shared" si="1"/>
        <v>-35.46208671211578</v>
      </c>
      <c r="I17" s="114" t="s">
        <v>71</v>
      </c>
      <c r="J17" s="87">
        <v>31310</v>
      </c>
    </row>
    <row r="18" spans="1:10" s="87" customFormat="1" ht="27" customHeight="1">
      <c r="A18" s="118"/>
      <c r="B18" s="279" t="s">
        <v>72</v>
      </c>
      <c r="C18" s="281"/>
      <c r="D18" s="110"/>
      <c r="E18" s="113">
        <v>246340000</v>
      </c>
      <c r="F18" s="113">
        <v>31028500</v>
      </c>
      <c r="G18" s="104">
        <f t="shared" si="0"/>
        <v>-215311500</v>
      </c>
      <c r="H18" s="105">
        <f t="shared" si="1"/>
        <v>-87.40419745067793</v>
      </c>
      <c r="I18" s="114" t="s">
        <v>73</v>
      </c>
      <c r="J18" s="87">
        <v>31320</v>
      </c>
    </row>
    <row r="19" spans="1:10" s="87" customFormat="1" ht="27" customHeight="1">
      <c r="A19" s="118"/>
      <c r="B19" s="279" t="s">
        <v>74</v>
      </c>
      <c r="C19" s="281"/>
      <c r="D19" s="121"/>
      <c r="E19" s="113">
        <v>5032294000</v>
      </c>
      <c r="F19" s="113">
        <v>5555372131</v>
      </c>
      <c r="G19" s="104">
        <f t="shared" si="0"/>
        <v>523078131</v>
      </c>
      <c r="H19" s="105">
        <f t="shared" si="1"/>
        <v>10.394427094283444</v>
      </c>
      <c r="I19" s="114" t="s">
        <v>75</v>
      </c>
      <c r="J19" s="87">
        <v>31330</v>
      </c>
    </row>
    <row r="20" spans="1:10" s="87" customFormat="1" ht="27" customHeight="1">
      <c r="A20" s="118"/>
      <c r="B20" s="279" t="s">
        <v>76</v>
      </c>
      <c r="C20" s="281"/>
      <c r="D20" s="121"/>
      <c r="E20" s="113"/>
      <c r="F20" s="113"/>
      <c r="G20" s="104">
        <f t="shared" si="0"/>
        <v>0</v>
      </c>
      <c r="H20" s="105">
        <f t="shared" si="1"/>
        <v>0</v>
      </c>
      <c r="I20" s="114" t="s">
        <v>75</v>
      </c>
      <c r="J20" s="87">
        <v>31330</v>
      </c>
    </row>
    <row r="21" spans="1:10" s="87" customFormat="1" ht="27" customHeight="1">
      <c r="A21" s="118"/>
      <c r="B21" s="279" t="s">
        <v>77</v>
      </c>
      <c r="C21" s="281"/>
      <c r="D21" s="122"/>
      <c r="E21" s="113"/>
      <c r="F21" s="113">
        <v>-15486889367</v>
      </c>
      <c r="G21" s="104">
        <f t="shared" si="0"/>
        <v>-15486889367</v>
      </c>
      <c r="H21" s="105">
        <f t="shared" si="1"/>
        <v>0</v>
      </c>
      <c r="I21" s="106" t="s">
        <v>78</v>
      </c>
      <c r="J21" s="87">
        <v>31400</v>
      </c>
    </row>
    <row r="22" spans="1:10" s="87" customFormat="1" ht="27" customHeight="1">
      <c r="A22" s="107"/>
      <c r="B22" s="279" t="s">
        <v>79</v>
      </c>
      <c r="C22" s="280" t="s">
        <v>80</v>
      </c>
      <c r="D22" s="121"/>
      <c r="E22" s="113">
        <v>-243895000</v>
      </c>
      <c r="F22" s="113">
        <v>-460000</v>
      </c>
      <c r="G22" s="104">
        <f t="shared" si="0"/>
        <v>243435000</v>
      </c>
      <c r="H22" s="105">
        <f t="shared" si="1"/>
        <v>-99.81139424752456</v>
      </c>
      <c r="I22" s="114" t="s">
        <v>81</v>
      </c>
      <c r="J22" s="87">
        <v>31410</v>
      </c>
    </row>
    <row r="23" spans="1:10" s="87" customFormat="1" ht="27" customHeight="1">
      <c r="A23" s="107"/>
      <c r="B23" s="279" t="s">
        <v>82</v>
      </c>
      <c r="C23" s="280"/>
      <c r="D23" s="110"/>
      <c r="E23" s="113"/>
      <c r="F23" s="113">
        <v>-19468673</v>
      </c>
      <c r="G23" s="104">
        <f t="shared" si="0"/>
        <v>-19468673</v>
      </c>
      <c r="H23" s="105">
        <f t="shared" si="1"/>
        <v>0</v>
      </c>
      <c r="I23" s="123" t="s">
        <v>83</v>
      </c>
      <c r="J23" s="87">
        <v>31420</v>
      </c>
    </row>
    <row r="24" spans="1:10" s="87" customFormat="1" ht="27" customHeight="1">
      <c r="A24" s="107"/>
      <c r="B24" s="279" t="s">
        <v>84</v>
      </c>
      <c r="C24" s="280" t="s">
        <v>85</v>
      </c>
      <c r="D24" s="110"/>
      <c r="E24" s="113">
        <v>-4339000</v>
      </c>
      <c r="F24" s="113">
        <v>-3815435836</v>
      </c>
      <c r="G24" s="104">
        <f t="shared" si="0"/>
        <v>-3811096836</v>
      </c>
      <c r="H24" s="105">
        <f t="shared" si="1"/>
        <v>87833.5292924637</v>
      </c>
      <c r="I24" s="123" t="s">
        <v>86</v>
      </c>
      <c r="J24" s="87">
        <v>31430</v>
      </c>
    </row>
    <row r="25" spans="1:10" s="87" customFormat="1" ht="27" customHeight="1">
      <c r="A25" s="107"/>
      <c r="B25" s="279" t="s">
        <v>87</v>
      </c>
      <c r="C25" s="280" t="s">
        <v>85</v>
      </c>
      <c r="D25" s="110"/>
      <c r="E25" s="113"/>
      <c r="F25" s="113"/>
      <c r="G25" s="104">
        <f t="shared" si="0"/>
        <v>0</v>
      </c>
      <c r="H25" s="105">
        <f t="shared" si="1"/>
        <v>0</v>
      </c>
      <c r="I25" s="123" t="s">
        <v>86</v>
      </c>
      <c r="J25" s="87">
        <v>31430</v>
      </c>
    </row>
    <row r="26" spans="1:10" s="87" customFormat="1" ht="15" customHeight="1">
      <c r="A26" s="107"/>
      <c r="B26" s="115"/>
      <c r="C26" s="124"/>
      <c r="D26" s="112"/>
      <c r="E26" s="103"/>
      <c r="F26" s="103"/>
      <c r="G26" s="104"/>
      <c r="H26" s="105"/>
      <c r="I26" s="106" t="s">
        <v>88</v>
      </c>
      <c r="J26" s="87">
        <v>31500</v>
      </c>
    </row>
    <row r="27" spans="1:10" s="87" customFormat="1" ht="15" customHeight="1">
      <c r="A27" s="277" t="s">
        <v>89</v>
      </c>
      <c r="B27" s="278"/>
      <c r="C27" s="278"/>
      <c r="D27" s="110"/>
      <c r="E27" s="103">
        <f>SUM(E16:E25)</f>
        <v>5866500000</v>
      </c>
      <c r="F27" s="103">
        <f>SUM(F16:F25)</f>
        <v>-9270888882</v>
      </c>
      <c r="G27" s="104">
        <f>F27-E27</f>
        <v>-15137388882</v>
      </c>
      <c r="H27" s="105">
        <f>IF(E27=0,0,(G27/E27)*100)</f>
        <v>-258.03100455126565</v>
      </c>
      <c r="I27" s="114" t="s">
        <v>90</v>
      </c>
      <c r="J27" s="87">
        <v>31510</v>
      </c>
    </row>
    <row r="28" spans="1:10" s="87" customFormat="1" ht="7.5" customHeight="1">
      <c r="A28" s="107"/>
      <c r="B28" s="115"/>
      <c r="C28" s="124"/>
      <c r="D28" s="110"/>
      <c r="E28" s="103"/>
      <c r="F28" s="103"/>
      <c r="G28" s="104"/>
      <c r="H28" s="105"/>
      <c r="I28" s="114" t="s">
        <v>91</v>
      </c>
      <c r="J28" s="87">
        <v>31520</v>
      </c>
    </row>
    <row r="29" spans="1:9" s="87" customFormat="1" ht="7.5" customHeight="1">
      <c r="A29" s="107"/>
      <c r="B29" s="115"/>
      <c r="C29" s="124"/>
      <c r="D29" s="110"/>
      <c r="E29" s="103"/>
      <c r="F29" s="103"/>
      <c r="G29" s="104"/>
      <c r="H29" s="105"/>
      <c r="I29" s="114"/>
    </row>
    <row r="30" spans="1:9" s="87" customFormat="1" ht="7.5" customHeight="1">
      <c r="A30" s="107"/>
      <c r="B30" s="115"/>
      <c r="C30" s="124"/>
      <c r="D30" s="110"/>
      <c r="E30" s="103"/>
      <c r="F30" s="103"/>
      <c r="G30" s="104"/>
      <c r="H30" s="105"/>
      <c r="I30" s="114"/>
    </row>
    <row r="31" spans="1:9" s="87" customFormat="1" ht="7.5" customHeight="1">
      <c r="A31" s="107"/>
      <c r="B31" s="115"/>
      <c r="C31" s="124"/>
      <c r="D31" s="110"/>
      <c r="E31" s="103"/>
      <c r="F31" s="103"/>
      <c r="G31" s="104"/>
      <c r="H31" s="105"/>
      <c r="I31" s="114"/>
    </row>
    <row r="32" spans="1:9" s="87" customFormat="1" ht="7.5" customHeight="1">
      <c r="A32" s="107"/>
      <c r="B32" s="115"/>
      <c r="C32" s="124"/>
      <c r="D32" s="110"/>
      <c r="E32" s="103"/>
      <c r="F32" s="103"/>
      <c r="G32" s="104"/>
      <c r="H32" s="105"/>
      <c r="I32" s="114"/>
    </row>
    <row r="33" spans="1:9" s="87" customFormat="1" ht="7.5" customHeight="1">
      <c r="A33" s="107"/>
      <c r="B33" s="115"/>
      <c r="C33" s="124"/>
      <c r="D33" s="110"/>
      <c r="E33" s="103"/>
      <c r="F33" s="103"/>
      <c r="G33" s="104"/>
      <c r="H33" s="105"/>
      <c r="I33" s="114"/>
    </row>
    <row r="34" spans="1:9" s="87" customFormat="1" ht="7.5" customHeight="1">
      <c r="A34" s="107"/>
      <c r="B34" s="115"/>
      <c r="C34" s="124"/>
      <c r="D34" s="110"/>
      <c r="E34" s="103"/>
      <c r="F34" s="103"/>
      <c r="G34" s="104"/>
      <c r="H34" s="105"/>
      <c r="I34" s="114"/>
    </row>
    <row r="35" spans="1:9" s="87" customFormat="1" ht="18.75" customHeight="1">
      <c r="A35" s="289" t="s">
        <v>92</v>
      </c>
      <c r="B35" s="290" t="s">
        <v>103</v>
      </c>
      <c r="C35" s="291"/>
      <c r="D35" s="112"/>
      <c r="E35" s="103">
        <f>E12+E27</f>
        <v>12359090000</v>
      </c>
      <c r="F35" s="103">
        <f>F12+F27</f>
        <v>13676164648.5</v>
      </c>
      <c r="G35" s="104">
        <f>F35-E35</f>
        <v>1317074648.5</v>
      </c>
      <c r="H35" s="105">
        <f>IF(E35=0,0,(G35/E35)*100)</f>
        <v>10.656728355404807</v>
      </c>
      <c r="I35" s="125"/>
    </row>
    <row r="36" spans="1:10" s="87" customFormat="1" ht="15" customHeight="1">
      <c r="A36" s="107"/>
      <c r="B36" s="126"/>
      <c r="C36" s="127"/>
      <c r="D36" s="110"/>
      <c r="E36" s="103"/>
      <c r="F36" s="103"/>
      <c r="G36" s="104"/>
      <c r="H36" s="105"/>
      <c r="I36" s="114" t="s">
        <v>93</v>
      </c>
      <c r="J36" s="87">
        <v>31710</v>
      </c>
    </row>
    <row r="37" spans="1:10" s="87" customFormat="1" ht="15" customHeight="1">
      <c r="A37" s="289" t="s">
        <v>104</v>
      </c>
      <c r="B37" s="290" t="s">
        <v>105</v>
      </c>
      <c r="C37" s="291"/>
      <c r="D37" s="110"/>
      <c r="E37" s="113">
        <v>36676191000</v>
      </c>
      <c r="F37" s="113">
        <v>30945998600.49</v>
      </c>
      <c r="G37" s="104">
        <f>F37-E37</f>
        <v>-5730192399.509998</v>
      </c>
      <c r="H37" s="105">
        <f>IF(E37=0,0,(G37/E37)*100)</f>
        <v>-15.62373911595672</v>
      </c>
      <c r="I37" s="114" t="s">
        <v>93</v>
      </c>
      <c r="J37" s="87">
        <v>31710</v>
      </c>
    </row>
    <row r="38" spans="1:10" s="87" customFormat="1" ht="15" customHeight="1">
      <c r="A38" s="107"/>
      <c r="B38" s="126"/>
      <c r="C38" s="127"/>
      <c r="D38" s="110"/>
      <c r="E38" s="103"/>
      <c r="F38" s="103"/>
      <c r="G38" s="104"/>
      <c r="H38" s="105"/>
      <c r="I38" s="114" t="s">
        <v>94</v>
      </c>
      <c r="J38" s="87">
        <v>31720</v>
      </c>
    </row>
    <row r="39" spans="1:10" s="87" customFormat="1" ht="15" customHeight="1">
      <c r="A39" s="289" t="s">
        <v>106</v>
      </c>
      <c r="B39" s="290" t="s">
        <v>107</v>
      </c>
      <c r="C39" s="291"/>
      <c r="D39" s="110"/>
      <c r="E39" s="103">
        <f>E35+E37</f>
        <v>49035281000</v>
      </c>
      <c r="F39" s="103">
        <f>F35+F37</f>
        <v>44622163248.990005</v>
      </c>
      <c r="G39" s="104">
        <f>F39-E39</f>
        <v>-4413117751.0099945</v>
      </c>
      <c r="H39" s="105">
        <f>IF(E39=0,0,(G39/E39)*100)</f>
        <v>-8.999882657978436</v>
      </c>
      <c r="I39" s="114" t="s">
        <v>95</v>
      </c>
      <c r="J39" s="87">
        <v>31730</v>
      </c>
    </row>
    <row r="40" spans="1:10" s="87" customFormat="1" ht="15" customHeight="1">
      <c r="A40" s="128"/>
      <c r="B40" s="129"/>
      <c r="C40" s="130"/>
      <c r="D40" s="110"/>
      <c r="E40" s="103"/>
      <c r="F40" s="103"/>
      <c r="G40" s="104"/>
      <c r="H40" s="105"/>
      <c r="I40" s="114" t="s">
        <v>96</v>
      </c>
      <c r="J40" s="87">
        <v>31740</v>
      </c>
    </row>
    <row r="41" spans="1:10" s="87" customFormat="1" ht="12" customHeight="1" thickBot="1">
      <c r="A41" s="131"/>
      <c r="B41" s="132"/>
      <c r="C41" s="133"/>
      <c r="D41" s="134"/>
      <c r="E41" s="135"/>
      <c r="F41" s="135"/>
      <c r="G41" s="136"/>
      <c r="H41" s="137"/>
      <c r="I41" s="138" t="s">
        <v>97</v>
      </c>
      <c r="J41" s="87">
        <v>33000</v>
      </c>
    </row>
    <row r="42" spans="1:9" s="87" customFormat="1" ht="3.75" customHeight="1">
      <c r="A42" s="128"/>
      <c r="B42" s="129"/>
      <c r="C42" s="130"/>
      <c r="D42" s="139"/>
      <c r="E42" s="140"/>
      <c r="F42" s="140"/>
      <c r="G42" s="141"/>
      <c r="H42" s="105"/>
      <c r="I42" s="142"/>
    </row>
    <row r="43" spans="1:9" s="87" customFormat="1" ht="13.5" customHeight="1">
      <c r="A43" s="143" t="s">
        <v>108</v>
      </c>
      <c r="B43" s="130"/>
      <c r="C43" s="139"/>
      <c r="D43" s="144"/>
      <c r="E43" s="144"/>
      <c r="F43" s="145"/>
      <c r="G43" s="146"/>
      <c r="I43" s="147"/>
    </row>
    <row r="44" spans="1:10" s="87" customFormat="1" ht="25.5" customHeight="1">
      <c r="A44" s="292" t="s">
        <v>109</v>
      </c>
      <c r="B44" s="293"/>
      <c r="C44" s="293"/>
      <c r="D44" s="293"/>
      <c r="E44" s="293"/>
      <c r="F44" s="293"/>
      <c r="G44" s="293"/>
      <c r="H44" s="293"/>
      <c r="I44" s="86"/>
      <c r="J44" s="85"/>
    </row>
    <row r="45" spans="2:8" ht="25.5" customHeight="1">
      <c r="B45" s="149"/>
      <c r="C45" s="149"/>
      <c r="D45" s="149"/>
      <c r="E45" s="149"/>
      <c r="F45" s="149"/>
      <c r="G45" s="149"/>
      <c r="H45" s="149"/>
    </row>
  </sheetData>
  <mergeCells count="24">
    <mergeCell ref="A35:C35"/>
    <mergeCell ref="A37:C37"/>
    <mergeCell ref="A39:C39"/>
    <mergeCell ref="A44:H44"/>
    <mergeCell ref="A2:J2"/>
    <mergeCell ref="B10:C10"/>
    <mergeCell ref="A12:C12"/>
    <mergeCell ref="A14:C14"/>
    <mergeCell ref="A7:C7"/>
    <mergeCell ref="B9:C9"/>
    <mergeCell ref="A3:J3"/>
    <mergeCell ref="A5:D5"/>
    <mergeCell ref="G5:H5"/>
    <mergeCell ref="B16:C16"/>
    <mergeCell ref="B17:C17"/>
    <mergeCell ref="B18:C18"/>
    <mergeCell ref="B20:C20"/>
    <mergeCell ref="B19:C19"/>
    <mergeCell ref="A27:C27"/>
    <mergeCell ref="B24:C24"/>
    <mergeCell ref="B21:C21"/>
    <mergeCell ref="B22:C22"/>
    <mergeCell ref="B23:C23"/>
    <mergeCell ref="B25:C25"/>
  </mergeCells>
  <printOptions/>
  <pageMargins left="0.5905511811023623" right="0.5905511811023623" top="0.3937007874015748" bottom="1.1811023622047245" header="0" footer="0"/>
  <pageSetup horizontalDpi="600" verticalDpi="600" orientation="portrait" paperSize="9" scale="9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5"/>
  <dimension ref="A1:T41"/>
  <sheetViews>
    <sheetView showGridLines="0" zoomScale="75" zoomScaleNormal="75" workbookViewId="0" topLeftCell="A1">
      <selection activeCell="C27" sqref="C27"/>
    </sheetView>
  </sheetViews>
  <sheetFormatPr defaultColWidth="9.00390625" defaultRowHeight="16.5"/>
  <cols>
    <col min="1" max="1" width="2.125" style="251" customWidth="1"/>
    <col min="2" max="2" width="2.375" style="252" customWidth="1"/>
    <col min="3" max="3" width="17.625" style="253" customWidth="1"/>
    <col min="4" max="4" width="1.37890625" style="253" customWidth="1"/>
    <col min="5" max="5" width="15.125" style="254" customWidth="1"/>
    <col min="6" max="6" width="6.625" style="254" customWidth="1"/>
    <col min="7" max="7" width="14.875" style="255" customWidth="1"/>
    <col min="8" max="8" width="6.50390625" style="254" customWidth="1"/>
    <col min="9" max="9" width="16.25390625" style="256" customWidth="1"/>
    <col min="10" max="10" width="9.625" style="257" customWidth="1"/>
    <col min="11" max="11" width="4.125" style="258" customWidth="1"/>
    <col min="12" max="12" width="2.375" style="258" customWidth="1"/>
    <col min="13" max="13" width="17.00390625" style="258" customWidth="1"/>
    <col min="14" max="14" width="1.37890625" style="258" customWidth="1"/>
    <col min="15" max="15" width="14.875" style="254" customWidth="1"/>
    <col min="16" max="16" width="6.50390625" style="254" customWidth="1"/>
    <col min="17" max="17" width="14.75390625" style="255" customWidth="1"/>
    <col min="18" max="18" width="6.625" style="254" customWidth="1"/>
    <col min="19" max="19" width="16.50390625" style="256" customWidth="1"/>
    <col min="20" max="20" width="7.625" style="257" customWidth="1"/>
    <col min="21" max="16384" width="9.00390625" style="258" customWidth="1"/>
  </cols>
  <sheetData>
    <row r="1" spans="1:20" s="154" customFormat="1" ht="18" customHeight="1">
      <c r="A1" s="153"/>
      <c r="D1" s="155"/>
      <c r="E1" s="156"/>
      <c r="F1" s="156"/>
      <c r="G1" s="156"/>
      <c r="H1" s="156"/>
      <c r="I1" s="157"/>
      <c r="J1" s="158"/>
      <c r="O1" s="156"/>
      <c r="P1" s="156"/>
      <c r="Q1" s="156"/>
      <c r="R1" s="156"/>
      <c r="S1" s="157"/>
      <c r="T1" s="158"/>
    </row>
    <row r="2" spans="1:20" s="160" customFormat="1" ht="36" customHeight="1">
      <c r="A2" s="294" t="s">
        <v>142</v>
      </c>
      <c r="B2" s="294"/>
      <c r="C2" s="294"/>
      <c r="D2" s="294"/>
      <c r="E2" s="294"/>
      <c r="F2" s="294"/>
      <c r="G2" s="294"/>
      <c r="H2" s="294"/>
      <c r="I2" s="294"/>
      <c r="J2" s="294"/>
      <c r="K2" s="159" t="s">
        <v>143</v>
      </c>
      <c r="O2" s="161"/>
      <c r="P2" s="161"/>
      <c r="Q2" s="161"/>
      <c r="R2" s="161"/>
      <c r="S2" s="162"/>
      <c r="T2" s="163"/>
    </row>
    <row r="3" spans="3:20" s="164" customFormat="1" ht="18" customHeight="1">
      <c r="C3" s="165"/>
      <c r="D3" s="166"/>
      <c r="E3" s="167"/>
      <c r="F3" s="167"/>
      <c r="G3" s="167"/>
      <c r="H3" s="167"/>
      <c r="I3" s="168"/>
      <c r="J3" s="169" t="s">
        <v>144</v>
      </c>
      <c r="K3" s="170" t="s">
        <v>145</v>
      </c>
      <c r="O3" s="167"/>
      <c r="P3" s="167"/>
      <c r="Q3" s="167"/>
      <c r="R3" s="167"/>
      <c r="S3" s="168"/>
      <c r="T3" s="171"/>
    </row>
    <row r="4" spans="1:20" s="173" customFormat="1" ht="31.5" customHeight="1" thickBot="1">
      <c r="A4" s="172"/>
      <c r="B4" s="172"/>
      <c r="D4" s="174"/>
      <c r="E4" s="175"/>
      <c r="F4" s="175"/>
      <c r="G4" s="175"/>
      <c r="H4" s="175"/>
      <c r="I4" s="176"/>
      <c r="J4" s="177" t="s">
        <v>146</v>
      </c>
      <c r="K4" s="178" t="s">
        <v>147</v>
      </c>
      <c r="O4" s="175"/>
      <c r="P4" s="175"/>
      <c r="Q4" s="175"/>
      <c r="R4" s="175"/>
      <c r="S4" s="295" t="s">
        <v>148</v>
      </c>
      <c r="T4" s="295"/>
    </row>
    <row r="5" spans="1:20" s="187" customFormat="1" ht="21.75" customHeight="1">
      <c r="A5" s="179"/>
      <c r="B5" s="180"/>
      <c r="C5" s="180"/>
      <c r="D5" s="181"/>
      <c r="E5" s="182" t="s">
        <v>110</v>
      </c>
      <c r="F5" s="183"/>
      <c r="G5" s="182" t="s">
        <v>111</v>
      </c>
      <c r="H5" s="183"/>
      <c r="I5" s="184" t="s">
        <v>112</v>
      </c>
      <c r="J5" s="185"/>
      <c r="K5" s="179"/>
      <c r="L5" s="180"/>
      <c r="M5" s="180"/>
      <c r="N5" s="186"/>
      <c r="O5" s="182" t="s">
        <v>110</v>
      </c>
      <c r="P5" s="183"/>
      <c r="Q5" s="182" t="s">
        <v>111</v>
      </c>
      <c r="R5" s="183"/>
      <c r="S5" s="184" t="s">
        <v>112</v>
      </c>
      <c r="T5" s="185"/>
    </row>
    <row r="6" spans="1:20" s="187" customFormat="1" ht="33" customHeight="1">
      <c r="A6" s="296" t="s">
        <v>113</v>
      </c>
      <c r="B6" s="296"/>
      <c r="C6" s="296"/>
      <c r="D6" s="297"/>
      <c r="E6" s="188" t="s">
        <v>114</v>
      </c>
      <c r="F6" s="189" t="s">
        <v>6</v>
      </c>
      <c r="G6" s="188" t="s">
        <v>114</v>
      </c>
      <c r="H6" s="189" t="s">
        <v>6</v>
      </c>
      <c r="I6" s="188" t="s">
        <v>114</v>
      </c>
      <c r="J6" s="190" t="s">
        <v>6</v>
      </c>
      <c r="K6" s="296" t="s">
        <v>149</v>
      </c>
      <c r="L6" s="296"/>
      <c r="M6" s="296"/>
      <c r="N6" s="297"/>
      <c r="O6" s="188" t="s">
        <v>114</v>
      </c>
      <c r="P6" s="189" t="s">
        <v>6</v>
      </c>
      <c r="Q6" s="188" t="s">
        <v>114</v>
      </c>
      <c r="R6" s="189" t="s">
        <v>6</v>
      </c>
      <c r="S6" s="188" t="s">
        <v>114</v>
      </c>
      <c r="T6" s="190" t="s">
        <v>6</v>
      </c>
    </row>
    <row r="7" spans="1:20" s="187" customFormat="1" ht="19.5" customHeight="1">
      <c r="A7" s="191"/>
      <c r="B7" s="192"/>
      <c r="C7" s="192"/>
      <c r="D7" s="193"/>
      <c r="E7" s="194"/>
      <c r="F7" s="195"/>
      <c r="G7" s="194"/>
      <c r="H7" s="195"/>
      <c r="I7" s="196"/>
      <c r="J7" s="197"/>
      <c r="K7" s="191"/>
      <c r="L7" s="192"/>
      <c r="M7" s="192"/>
      <c r="N7" s="198"/>
      <c r="O7" s="194"/>
      <c r="P7" s="195"/>
      <c r="Q7" s="194"/>
      <c r="R7" s="195"/>
      <c r="S7" s="196"/>
      <c r="T7" s="199"/>
    </row>
    <row r="8" spans="1:20" s="208" customFormat="1" ht="19.5" customHeight="1">
      <c r="A8" s="200"/>
      <c r="B8" s="201" t="s">
        <v>115</v>
      </c>
      <c r="C8" s="202"/>
      <c r="D8" s="203"/>
      <c r="E8" s="204">
        <f>E10+E20+E29</f>
        <v>92488999521.86</v>
      </c>
      <c r="F8" s="204">
        <f>IF(E$8&gt;0,(E8/E$8)*100,0)</f>
        <v>100</v>
      </c>
      <c r="G8" s="204">
        <f>G10+G20+G29</f>
        <v>68158083574.35999</v>
      </c>
      <c r="H8" s="204">
        <f>IF(G$8&gt;0,(G8/G$8)*100,0)</f>
        <v>100</v>
      </c>
      <c r="I8" s="205">
        <f>E8-G8</f>
        <v>24330915947.500008</v>
      </c>
      <c r="J8" s="206">
        <f>ABS(IF(G8=0,0,(I8/G8)*100))</f>
        <v>35.69777005387064</v>
      </c>
      <c r="K8" s="200"/>
      <c r="L8" s="201" t="s">
        <v>116</v>
      </c>
      <c r="M8" s="202"/>
      <c r="N8" s="207"/>
      <c r="O8" s="204">
        <f>O10+O16</f>
        <v>2883172352.5</v>
      </c>
      <c r="P8" s="204">
        <f>IF(O$39&gt;0,(O8/O$39)*100,0)</f>
        <v>3.1173138074853486</v>
      </c>
      <c r="Q8" s="204">
        <f>Q10+Q16</f>
        <v>1636129421.5</v>
      </c>
      <c r="R8" s="204">
        <f>IF(Q$39&gt;0,(Q8/Q$39)*100,0)</f>
        <v>2.400492114357931</v>
      </c>
      <c r="S8" s="205">
        <f>O8-Q8</f>
        <v>1247042931</v>
      </c>
      <c r="T8" s="206">
        <f>ABS(IF(Q8=0,0,(S8/Q8)*100))</f>
        <v>76.21908845430538</v>
      </c>
    </row>
    <row r="9" spans="1:20" s="208" customFormat="1" ht="19.5" customHeight="1">
      <c r="A9" s="200"/>
      <c r="B9" s="209"/>
      <c r="C9" s="210"/>
      <c r="D9" s="211"/>
      <c r="E9" s="204"/>
      <c r="F9" s="204"/>
      <c r="G9" s="204"/>
      <c r="H9" s="204"/>
      <c r="I9" s="205"/>
      <c r="J9" s="206"/>
      <c r="K9" s="200"/>
      <c r="L9" s="209"/>
      <c r="M9" s="210"/>
      <c r="N9" s="212"/>
      <c r="O9" s="204"/>
      <c r="P9" s="204"/>
      <c r="Q9" s="204"/>
      <c r="R9" s="204"/>
      <c r="S9" s="205"/>
      <c r="T9" s="206"/>
    </row>
    <row r="10" spans="1:20" s="218" customFormat="1" ht="19.5" customHeight="1">
      <c r="A10" s="209" t="s">
        <v>117</v>
      </c>
      <c r="B10" s="213"/>
      <c r="C10" s="210"/>
      <c r="D10" s="214"/>
      <c r="E10" s="204">
        <f>SUM(E12:E17)</f>
        <v>90299093173.92</v>
      </c>
      <c r="F10" s="204">
        <f>IF(E$8&gt;0,(E10/E$8)*100,0)</f>
        <v>97.63225209564256</v>
      </c>
      <c r="G10" s="204">
        <f>SUM(G12:G17)</f>
        <v>65417475906.42</v>
      </c>
      <c r="H10" s="204">
        <f>IF(G$8&gt;0,(G10/G$8)*100,0)</f>
        <v>95.97904236120428</v>
      </c>
      <c r="I10" s="205">
        <f>E10-G10</f>
        <v>24881617267.5</v>
      </c>
      <c r="J10" s="206">
        <f>ABS(IF(G10=0,0,(I10/G10)*100))</f>
        <v>38.03512275999959</v>
      </c>
      <c r="K10" s="209" t="s">
        <v>118</v>
      </c>
      <c r="L10" s="215"/>
      <c r="M10" s="216"/>
      <c r="N10" s="217"/>
      <c r="O10" s="204">
        <f>SUM(O12:O14)</f>
        <v>2837760409.5</v>
      </c>
      <c r="P10" s="204">
        <f>IF(O$39&gt;0,(O10/O$39)*100,0)</f>
        <v>3.068213975900224</v>
      </c>
      <c r="Q10" s="204">
        <f>SUM(Q12:Q14)</f>
        <v>1605653773.5</v>
      </c>
      <c r="R10" s="204">
        <f>IF(Q$39&gt;0,(Q10/Q$39)*100,0)</f>
        <v>2.3557789322938385</v>
      </c>
      <c r="S10" s="205">
        <f>O10-Q10</f>
        <v>1232106636</v>
      </c>
      <c r="T10" s="206">
        <f>ABS(IF(Q10=0,0,(S10/Q10)*100))</f>
        <v>76.73551149911087</v>
      </c>
    </row>
    <row r="11" spans="1:20" s="218" customFormat="1" ht="19.5" customHeight="1">
      <c r="A11" s="209"/>
      <c r="B11" s="213"/>
      <c r="C11" s="210"/>
      <c r="D11" s="214"/>
      <c r="E11" s="204"/>
      <c r="F11" s="204"/>
      <c r="G11" s="204"/>
      <c r="H11" s="204"/>
      <c r="I11" s="219"/>
      <c r="J11" s="206"/>
      <c r="K11" s="209"/>
      <c r="L11" s="215"/>
      <c r="M11" s="216"/>
      <c r="N11" s="217"/>
      <c r="O11" s="204"/>
      <c r="P11" s="204"/>
      <c r="Q11" s="204"/>
      <c r="R11" s="204"/>
      <c r="S11" s="219"/>
      <c r="T11" s="220"/>
    </row>
    <row r="12" spans="1:20" s="218" customFormat="1" ht="19.5" customHeight="1">
      <c r="A12" s="200"/>
      <c r="B12" s="298" t="s">
        <v>119</v>
      </c>
      <c r="C12" s="299"/>
      <c r="D12" s="214"/>
      <c r="E12" s="223">
        <v>44622163248.99</v>
      </c>
      <c r="F12" s="204">
        <f aca="true" t="shared" si="0" ref="F12:F17">IF(E$8&gt;0,(E12/E$8)*100,0)</f>
        <v>48.24591408672708</v>
      </c>
      <c r="G12" s="223">
        <v>30945998600.49</v>
      </c>
      <c r="H12" s="204">
        <f aca="true" t="shared" si="1" ref="H12:H17">IF(G$8&gt;0,(G12/G$8)*100,0)</f>
        <v>45.403269836259604</v>
      </c>
      <c r="I12" s="205">
        <f aca="true" t="shared" si="2" ref="I12:I17">E12-G12</f>
        <v>13676164648.499996</v>
      </c>
      <c r="J12" s="206">
        <f aca="true" t="shared" si="3" ref="J12:J17">ABS(IF(G12=0,0,(I12/G12)*100))</f>
        <v>44.19364462933649</v>
      </c>
      <c r="K12" s="200"/>
      <c r="L12" s="298" t="s">
        <v>120</v>
      </c>
      <c r="M12" s="299"/>
      <c r="N12" s="224"/>
      <c r="O12" s="223">
        <v>1725000000</v>
      </c>
      <c r="P12" s="204">
        <f>IF(O$39&gt;0,(O12/O$39)*100,0)</f>
        <v>1.8650866685959686</v>
      </c>
      <c r="Q12" s="223"/>
      <c r="R12" s="204">
        <f>IF(Q$39&gt;0,(Q12/Q$39)*100,0)</f>
        <v>0</v>
      </c>
      <c r="S12" s="205">
        <f>O12-Q12</f>
        <v>1725000000</v>
      </c>
      <c r="T12" s="206">
        <f>ABS(IF(Q12=0,0,(S12/Q12)*100))</f>
        <v>0</v>
      </c>
    </row>
    <row r="13" spans="1:20" s="218" customFormat="1" ht="19.5" customHeight="1">
      <c r="A13" s="200"/>
      <c r="B13" s="298" t="s">
        <v>121</v>
      </c>
      <c r="C13" s="299"/>
      <c r="D13" s="214"/>
      <c r="E13" s="223">
        <v>1238065.93</v>
      </c>
      <c r="F13" s="204">
        <f t="shared" si="0"/>
        <v>0.001338608846890359</v>
      </c>
      <c r="G13" s="223">
        <v>1238065.93</v>
      </c>
      <c r="H13" s="204">
        <f t="shared" si="1"/>
        <v>0.0018164623549740489</v>
      </c>
      <c r="I13" s="205">
        <f t="shared" si="2"/>
        <v>0</v>
      </c>
      <c r="J13" s="206">
        <f t="shared" si="3"/>
        <v>0</v>
      </c>
      <c r="K13" s="200"/>
      <c r="L13" s="298" t="s">
        <v>122</v>
      </c>
      <c r="M13" s="299"/>
      <c r="N13" s="224"/>
      <c r="O13" s="223">
        <v>873918884.5</v>
      </c>
      <c r="P13" s="204">
        <f>IF(O$39&gt;0,(O13/O$39)*100,0)</f>
        <v>0.944889542559542</v>
      </c>
      <c r="Q13" s="223">
        <v>1508207690.5</v>
      </c>
      <c r="R13" s="204">
        <f>IF(Q$39&gt;0,(Q13/Q$39)*100,0)</f>
        <v>2.2128082413798444</v>
      </c>
      <c r="S13" s="205">
        <f>O13-Q13</f>
        <v>-634288806</v>
      </c>
      <c r="T13" s="206">
        <f>ABS(IF(Q13=0,0,(S13/Q13)*100))</f>
        <v>42.0557997413288</v>
      </c>
    </row>
    <row r="14" spans="1:20" s="218" customFormat="1" ht="19.5" customHeight="1">
      <c r="A14" s="200"/>
      <c r="B14" s="298" t="s">
        <v>123</v>
      </c>
      <c r="C14" s="299"/>
      <c r="D14" s="214"/>
      <c r="E14" s="223">
        <v>25111287622</v>
      </c>
      <c r="F14" s="204">
        <f t="shared" si="0"/>
        <v>27.15056682612821</v>
      </c>
      <c r="G14" s="223">
        <v>25119177754</v>
      </c>
      <c r="H14" s="204">
        <f t="shared" si="1"/>
        <v>36.854289963413</v>
      </c>
      <c r="I14" s="205">
        <f t="shared" si="2"/>
        <v>-7890132</v>
      </c>
      <c r="J14" s="206">
        <f t="shared" si="3"/>
        <v>0.031410789307160215</v>
      </c>
      <c r="K14" s="200"/>
      <c r="L14" s="298" t="s">
        <v>124</v>
      </c>
      <c r="M14" s="299"/>
      <c r="N14" s="224"/>
      <c r="O14" s="223">
        <v>238841525</v>
      </c>
      <c r="P14" s="204">
        <f>IF(O$39&gt;0,(O14/O$39)*100,0)</f>
        <v>0.2582377647447135</v>
      </c>
      <c r="Q14" s="223">
        <v>97446083</v>
      </c>
      <c r="R14" s="204">
        <f>IF(Q$39&gt;0,(Q14/Q$39)*100,0)</f>
        <v>0.1429706909139941</v>
      </c>
      <c r="S14" s="205">
        <f>O14-Q14</f>
        <v>141395442</v>
      </c>
      <c r="T14" s="206">
        <f>ABS(IF(Q14=0,0,(S14/Q14)*100))</f>
        <v>145.10120637686381</v>
      </c>
    </row>
    <row r="15" spans="1:20" s="218" customFormat="1" ht="19.5" customHeight="1">
      <c r="A15" s="200"/>
      <c r="B15" s="298" t="s">
        <v>125</v>
      </c>
      <c r="C15" s="299"/>
      <c r="D15" s="214"/>
      <c r="E15" s="223">
        <v>8439326890</v>
      </c>
      <c r="F15" s="204">
        <f t="shared" si="0"/>
        <v>9.124681782297088</v>
      </c>
      <c r="G15" s="223">
        <v>8734628285</v>
      </c>
      <c r="H15" s="204">
        <f t="shared" si="1"/>
        <v>12.815249236681636</v>
      </c>
      <c r="I15" s="205">
        <f t="shared" si="2"/>
        <v>-295301395</v>
      </c>
      <c r="J15" s="206">
        <f t="shared" si="3"/>
        <v>3.380812386797522</v>
      </c>
      <c r="K15" s="200"/>
      <c r="L15" s="209"/>
      <c r="M15" s="216"/>
      <c r="N15" s="217"/>
      <c r="O15" s="204"/>
      <c r="P15" s="204"/>
      <c r="Q15" s="204"/>
      <c r="R15" s="204"/>
      <c r="S15" s="205"/>
      <c r="T15" s="220"/>
    </row>
    <row r="16" spans="1:20" s="218" customFormat="1" ht="19.5" customHeight="1">
      <c r="A16" s="200"/>
      <c r="B16" s="298" t="s">
        <v>126</v>
      </c>
      <c r="C16" s="299"/>
      <c r="D16" s="214"/>
      <c r="E16" s="223">
        <v>555015942</v>
      </c>
      <c r="F16" s="204">
        <f t="shared" si="0"/>
        <v>0.6000885995840194</v>
      </c>
      <c r="G16" s="223">
        <v>607898293</v>
      </c>
      <c r="H16" s="204">
        <f t="shared" si="1"/>
        <v>0.8918946383473169</v>
      </c>
      <c r="I16" s="205">
        <f t="shared" si="2"/>
        <v>-52882351</v>
      </c>
      <c r="J16" s="206">
        <f t="shared" si="3"/>
        <v>8.699210313459458</v>
      </c>
      <c r="K16" s="209" t="s">
        <v>127</v>
      </c>
      <c r="L16" s="225"/>
      <c r="M16" s="226"/>
      <c r="N16" s="225"/>
      <c r="O16" s="204">
        <f>O18</f>
        <v>45411943</v>
      </c>
      <c r="P16" s="204">
        <f>IF(O$39&gt;0,(O16/O$39)*100,0)</f>
        <v>0.049099831585124654</v>
      </c>
      <c r="Q16" s="204">
        <f>Q18</f>
        <v>30475648</v>
      </c>
      <c r="R16" s="204">
        <f>IF(Q$39&gt;0,(Q16/Q$39)*100,0)</f>
        <v>0.04471318206409263</v>
      </c>
      <c r="S16" s="205">
        <f>O16-Q16</f>
        <v>14936295</v>
      </c>
      <c r="T16" s="206">
        <f>ABS(IF(Q16=0,0,(S16/Q16)*100))</f>
        <v>49.01059035725836</v>
      </c>
    </row>
    <row r="17" spans="1:20" s="218" customFormat="1" ht="19.5" customHeight="1">
      <c r="A17" s="200"/>
      <c r="B17" s="298" t="s">
        <v>128</v>
      </c>
      <c r="C17" s="299"/>
      <c r="D17" s="214"/>
      <c r="E17" s="223">
        <v>11570061405</v>
      </c>
      <c r="F17" s="204">
        <f t="shared" si="0"/>
        <v>12.50966219205927</v>
      </c>
      <c r="G17" s="223">
        <v>8534908</v>
      </c>
      <c r="H17" s="204">
        <f t="shared" si="1"/>
        <v>0.012522224147761541</v>
      </c>
      <c r="I17" s="205">
        <f t="shared" si="2"/>
        <v>11561526497</v>
      </c>
      <c r="J17" s="206">
        <f t="shared" si="3"/>
        <v>135461.64173064314</v>
      </c>
      <c r="K17" s="209"/>
      <c r="L17" s="215"/>
      <c r="M17" s="216"/>
      <c r="N17" s="217"/>
      <c r="O17" s="204"/>
      <c r="P17" s="204"/>
      <c r="Q17" s="204"/>
      <c r="R17" s="204"/>
      <c r="S17" s="219"/>
      <c r="T17" s="220"/>
    </row>
    <row r="18" spans="1:20" s="218" customFormat="1" ht="19.5" customHeight="1">
      <c r="A18" s="200"/>
      <c r="B18" s="209"/>
      <c r="C18" s="210"/>
      <c r="D18" s="214"/>
      <c r="E18" s="204"/>
      <c r="F18" s="204"/>
      <c r="G18" s="204"/>
      <c r="H18" s="204"/>
      <c r="I18" s="219"/>
      <c r="J18" s="206"/>
      <c r="K18" s="200"/>
      <c r="L18" s="298" t="s">
        <v>129</v>
      </c>
      <c r="M18" s="299"/>
      <c r="N18" s="224"/>
      <c r="O18" s="223">
        <v>45411943</v>
      </c>
      <c r="P18" s="204">
        <f>IF(O$39&gt;0,(O18/O$39)*100,0)</f>
        <v>0.049099831585124654</v>
      </c>
      <c r="Q18" s="223">
        <v>30475648</v>
      </c>
      <c r="R18" s="204">
        <f>IF(Q$39&gt;0,(Q18/Q$39)*100,0)</f>
        <v>0.04471318206409263</v>
      </c>
      <c r="S18" s="205">
        <f>O18-Q18</f>
        <v>14936295</v>
      </c>
      <c r="T18" s="206">
        <f>ABS(IF(Q18=0,0,(S18/Q18)*100))</f>
        <v>49.01059035725836</v>
      </c>
    </row>
    <row r="19" spans="1:20" s="218" customFormat="1" ht="19.5" customHeight="1">
      <c r="A19" s="200"/>
      <c r="B19" s="209"/>
      <c r="C19" s="210"/>
      <c r="D19" s="214"/>
      <c r="E19" s="204"/>
      <c r="F19" s="204"/>
      <c r="G19" s="204"/>
      <c r="H19" s="204"/>
      <c r="I19" s="219"/>
      <c r="J19" s="206"/>
      <c r="K19" s="200"/>
      <c r="L19" s="209"/>
      <c r="M19" s="216"/>
      <c r="N19" s="217"/>
      <c r="O19" s="204"/>
      <c r="P19" s="204"/>
      <c r="Q19" s="204"/>
      <c r="R19" s="204"/>
      <c r="S19" s="205"/>
      <c r="T19" s="220"/>
    </row>
    <row r="20" spans="1:20" s="218" customFormat="1" ht="19.5" customHeight="1">
      <c r="A20" s="302" t="s">
        <v>150</v>
      </c>
      <c r="B20" s="302"/>
      <c r="C20" s="302"/>
      <c r="D20" s="214"/>
      <c r="E20" s="204">
        <f>SUM(E23:E26)</f>
        <v>1740710015.34</v>
      </c>
      <c r="F20" s="204">
        <f>IF(E$8&gt;0,(E20/E$8)*100,0)</f>
        <v>1.882072488986735</v>
      </c>
      <c r="G20" s="204">
        <f>SUM(G23:G26)</f>
        <v>2288035215.34</v>
      </c>
      <c r="H20" s="204">
        <f>IF(G$8&gt;0,(G20/G$8)*100,0)</f>
        <v>3.3569535634665693</v>
      </c>
      <c r="I20" s="205">
        <f>E20-G20</f>
        <v>-547325200.0000002</v>
      </c>
      <c r="J20" s="206">
        <f>ABS(IF(G20=0,0,(I20/G20)*100))</f>
        <v>23.92118776540195</v>
      </c>
      <c r="K20" s="200"/>
      <c r="L20" s="227" t="s">
        <v>151</v>
      </c>
      <c r="M20" s="226"/>
      <c r="N20" s="228"/>
      <c r="O20" s="204">
        <f>O22</f>
        <v>89605827169.36</v>
      </c>
      <c r="P20" s="204">
        <f>IF(O$39&gt;0,(O20/O$39)*100,0)</f>
        <v>96.88268619251465</v>
      </c>
      <c r="Q20" s="204">
        <f>Q22</f>
        <v>66521954152.86</v>
      </c>
      <c r="R20" s="204">
        <f>IF(Q$39&gt;0,(Q20/Q$39)*100,0)</f>
        <v>97.59950788564207</v>
      </c>
      <c r="S20" s="205">
        <f>O20-Q20</f>
        <v>23083873016.5</v>
      </c>
      <c r="T20" s="206">
        <f>ABS(IF(Q20=0,0,(S20/Q20)*100))</f>
        <v>34.70113485159478</v>
      </c>
    </row>
    <row r="21" spans="1:20" s="218" customFormat="1" ht="19.5" customHeight="1">
      <c r="A21" s="302" t="s">
        <v>130</v>
      </c>
      <c r="B21" s="302"/>
      <c r="C21" s="302"/>
      <c r="D21" s="214"/>
      <c r="E21" s="204"/>
      <c r="F21" s="204"/>
      <c r="G21" s="204"/>
      <c r="H21" s="204"/>
      <c r="I21" s="205"/>
      <c r="J21" s="206"/>
      <c r="K21" s="200"/>
      <c r="L21" s="201"/>
      <c r="M21" s="210"/>
      <c r="N21" s="212"/>
      <c r="O21" s="204"/>
      <c r="P21" s="204"/>
      <c r="Q21" s="204"/>
      <c r="R21" s="204"/>
      <c r="S21" s="205"/>
      <c r="T21" s="206"/>
    </row>
    <row r="22" spans="1:20" s="218" customFormat="1" ht="19.5" customHeight="1">
      <c r="A22" s="209"/>
      <c r="B22" s="213"/>
      <c r="C22" s="210"/>
      <c r="D22" s="214"/>
      <c r="E22" s="204"/>
      <c r="F22" s="204"/>
      <c r="G22" s="204"/>
      <c r="H22" s="204"/>
      <c r="I22" s="219"/>
      <c r="J22" s="206"/>
      <c r="K22" s="209" t="s">
        <v>131</v>
      </c>
      <c r="L22" s="215"/>
      <c r="M22" s="216"/>
      <c r="N22" s="217"/>
      <c r="O22" s="204">
        <f>O24+O25</f>
        <v>89605827169.36</v>
      </c>
      <c r="P22" s="204">
        <f>IF(O$39&gt;0,(O22/O$39)*100,0)</f>
        <v>96.88268619251465</v>
      </c>
      <c r="Q22" s="204">
        <f>Q24+Q25</f>
        <v>66521954152.86</v>
      </c>
      <c r="R22" s="204">
        <f>IF(Q$39&gt;0,(Q22/Q$39)*100,0)</f>
        <v>97.59950788564207</v>
      </c>
      <c r="S22" s="205">
        <f>O22-Q22</f>
        <v>23083873016.5</v>
      </c>
      <c r="T22" s="206">
        <f>ABS(IF(Q22=0,0,(S22/Q22)*100))</f>
        <v>34.70113485159478</v>
      </c>
    </row>
    <row r="23" spans="1:20" s="218" customFormat="1" ht="19.5" customHeight="1">
      <c r="A23" s="200"/>
      <c r="B23" s="298" t="s">
        <v>132</v>
      </c>
      <c r="C23" s="299"/>
      <c r="D23" s="214"/>
      <c r="E23" s="223">
        <v>6705725.34</v>
      </c>
      <c r="F23" s="204">
        <f>IF(E$8&gt;0,(E23/E$8)*100,0)</f>
        <v>0.007250295034724736</v>
      </c>
      <c r="G23" s="223">
        <v>6705725.34</v>
      </c>
      <c r="H23" s="204">
        <f>IF(G$8&gt;0,(G23/G$8)*100,0)</f>
        <v>0.009838488684447973</v>
      </c>
      <c r="I23" s="205">
        <f>E23-G23</f>
        <v>0</v>
      </c>
      <c r="J23" s="206">
        <f>ABS(IF(G23=0,0,(I23/G23)*100))</f>
        <v>0</v>
      </c>
      <c r="K23" s="209"/>
      <c r="L23" s="215"/>
      <c r="M23" s="216"/>
      <c r="N23" s="217"/>
      <c r="O23" s="204"/>
      <c r="P23" s="204"/>
      <c r="Q23" s="204"/>
      <c r="R23" s="204"/>
      <c r="S23" s="219"/>
      <c r="T23" s="220"/>
    </row>
    <row r="24" spans="1:20" s="218" customFormat="1" ht="19.5" customHeight="1">
      <c r="A24" s="200"/>
      <c r="B24" s="298" t="s">
        <v>133</v>
      </c>
      <c r="C24" s="299"/>
      <c r="D24" s="214"/>
      <c r="E24" s="223">
        <v>1734004290</v>
      </c>
      <c r="F24" s="204">
        <f>IF(E$8&gt;0,(E24/E$8)*100,0)</f>
        <v>1.8748221939520102</v>
      </c>
      <c r="G24" s="223">
        <v>2281329490</v>
      </c>
      <c r="H24" s="204">
        <f>IF(G$8&gt;0,(G24/G$8)*100,0)</f>
        <v>3.3471150747821214</v>
      </c>
      <c r="I24" s="205">
        <f>E24-G24</f>
        <v>-547325200</v>
      </c>
      <c r="J24" s="206">
        <f>ABS(IF(G24=0,0,(I24/G24)*100))</f>
        <v>23.99150155201825</v>
      </c>
      <c r="K24" s="209"/>
      <c r="L24" s="298" t="s">
        <v>134</v>
      </c>
      <c r="M24" s="299"/>
      <c r="N24" s="224"/>
      <c r="O24" s="223">
        <v>89605827169.36</v>
      </c>
      <c r="P24" s="204">
        <f>IF(O$39&gt;0,(O24/O$39)*100,0)</f>
        <v>96.88268619251465</v>
      </c>
      <c r="Q24" s="223">
        <v>66521954152.86</v>
      </c>
      <c r="R24" s="204">
        <f>IF(Q$39&gt;0,(Q24/Q$39)*100,0)</f>
        <v>97.59950788564207</v>
      </c>
      <c r="S24" s="205">
        <f>O24-Q24</f>
        <v>23083873016.5</v>
      </c>
      <c r="T24" s="206">
        <f>ABS(IF(Q24=0,0,(S24/Q24)*100))</f>
        <v>34.70113485159478</v>
      </c>
    </row>
    <row r="25" spans="1:20" s="218" customFormat="1" ht="19.5" customHeight="1">
      <c r="A25" s="200"/>
      <c r="B25" s="298" t="s">
        <v>135</v>
      </c>
      <c r="C25" s="299"/>
      <c r="D25" s="214"/>
      <c r="E25" s="223"/>
      <c r="F25" s="204">
        <f>IF(E$8&gt;0,(E25/E$8)*100,0)</f>
        <v>0</v>
      </c>
      <c r="G25" s="223"/>
      <c r="H25" s="204">
        <f>IF(G$8&gt;0,(G25/G$8)*100,0)</f>
        <v>0</v>
      </c>
      <c r="I25" s="205">
        <f>E25-G25</f>
        <v>0</v>
      </c>
      <c r="J25" s="206">
        <f>ABS(IF(G25=0,0,(I25/G25)*100))</f>
        <v>0</v>
      </c>
      <c r="K25" s="209"/>
      <c r="L25" s="298" t="s">
        <v>136</v>
      </c>
      <c r="M25" s="299"/>
      <c r="N25" s="224"/>
      <c r="O25" s="223"/>
      <c r="P25" s="204">
        <f>IF(O$39&gt;0,(O25/O$39)*100,0)</f>
        <v>0</v>
      </c>
      <c r="Q25" s="223"/>
      <c r="R25" s="204">
        <f>IF(Q$39&gt;0,(Q25/Q$39)*100,0)</f>
        <v>0</v>
      </c>
      <c r="S25" s="205">
        <f>O25-Q25</f>
        <v>0</v>
      </c>
      <c r="T25" s="206">
        <f>ABS(IF(Q25=0,0,(S25/Q25)*100))</f>
        <v>0</v>
      </c>
    </row>
    <row r="26" spans="1:20" s="218" customFormat="1" ht="19.5" customHeight="1">
      <c r="A26" s="200"/>
      <c r="B26" s="298" t="s">
        <v>137</v>
      </c>
      <c r="C26" s="299"/>
      <c r="D26" s="214"/>
      <c r="E26" s="223"/>
      <c r="F26" s="204">
        <f>IF(E$8&gt;0,(E26/E$8)*100,0)</f>
        <v>0</v>
      </c>
      <c r="G26" s="223"/>
      <c r="H26" s="204">
        <f>IF(G$8&gt;0,(G26/G$8)*100,0)</f>
        <v>0</v>
      </c>
      <c r="I26" s="205">
        <f>E26-G26</f>
        <v>0</v>
      </c>
      <c r="J26" s="206">
        <f>ABS(IF(G26=0,0,(I26/G26)*100))</f>
        <v>0</v>
      </c>
      <c r="K26" s="209"/>
      <c r="L26" s="216"/>
      <c r="M26" s="229"/>
      <c r="N26" s="224"/>
      <c r="O26" s="204"/>
      <c r="P26" s="204"/>
      <c r="Q26" s="204"/>
      <c r="R26" s="204"/>
      <c r="S26" s="205"/>
      <c r="T26" s="220"/>
    </row>
    <row r="27" spans="1:20" s="218" customFormat="1" ht="19.5" customHeight="1">
      <c r="A27" s="200"/>
      <c r="B27" s="209"/>
      <c r="C27" s="210"/>
      <c r="D27" s="214"/>
      <c r="E27" s="204"/>
      <c r="F27" s="204"/>
      <c r="G27" s="204"/>
      <c r="H27" s="204"/>
      <c r="I27" s="205"/>
      <c r="J27" s="206"/>
      <c r="K27" s="209"/>
      <c r="L27" s="216"/>
      <c r="M27" s="229"/>
      <c r="N27" s="224"/>
      <c r="O27" s="204"/>
      <c r="P27" s="204"/>
      <c r="Q27" s="204"/>
      <c r="R27" s="204"/>
      <c r="S27" s="219"/>
      <c r="T27" s="220"/>
    </row>
    <row r="28" spans="1:20" s="218" customFormat="1" ht="19.5" customHeight="1">
      <c r="A28" s="200"/>
      <c r="B28" s="209"/>
      <c r="C28" s="210"/>
      <c r="D28" s="214"/>
      <c r="E28" s="204"/>
      <c r="F28" s="204"/>
      <c r="G28" s="204"/>
      <c r="H28" s="204"/>
      <c r="I28" s="219"/>
      <c r="J28" s="206"/>
      <c r="K28" s="209"/>
      <c r="L28" s="216"/>
      <c r="M28" s="229"/>
      <c r="N28" s="224"/>
      <c r="O28" s="204"/>
      <c r="P28" s="204"/>
      <c r="Q28" s="204"/>
      <c r="R28" s="204"/>
      <c r="S28" s="219"/>
      <c r="T28" s="220"/>
    </row>
    <row r="29" spans="1:20" s="218" customFormat="1" ht="19.5" customHeight="1">
      <c r="A29" s="209" t="s">
        <v>138</v>
      </c>
      <c r="B29" s="213"/>
      <c r="C29" s="210"/>
      <c r="D29" s="214"/>
      <c r="E29" s="204">
        <f>SUM(E31:E32)</f>
        <v>449196332.6</v>
      </c>
      <c r="F29" s="204">
        <f>IF(E$8&gt;0,(E29/E$8)*100,0)</f>
        <v>0.4856754153707019</v>
      </c>
      <c r="G29" s="204">
        <f>SUM(G31:G32)</f>
        <v>452572452.6</v>
      </c>
      <c r="H29" s="204">
        <f>IF(G$8&gt;0,(G29/G$8)*100,0)</f>
        <v>0.6640040753291524</v>
      </c>
      <c r="I29" s="205">
        <f>E29-G29</f>
        <v>-3376120</v>
      </c>
      <c r="J29" s="206">
        <f>ABS(IF(G29=0,0,(I29/G29)*100))</f>
        <v>0.7459844231800687</v>
      </c>
      <c r="K29" s="209"/>
      <c r="L29" s="216"/>
      <c r="M29" s="229"/>
      <c r="N29" s="224"/>
      <c r="O29" s="204"/>
      <c r="P29" s="204"/>
      <c r="Q29" s="204"/>
      <c r="R29" s="204"/>
      <c r="S29" s="219"/>
      <c r="T29" s="220"/>
    </row>
    <row r="30" spans="1:20" s="218" customFormat="1" ht="19.5" customHeight="1">
      <c r="A30" s="209"/>
      <c r="B30" s="213"/>
      <c r="C30" s="210"/>
      <c r="D30" s="214"/>
      <c r="E30" s="204"/>
      <c r="F30" s="204"/>
      <c r="G30" s="204"/>
      <c r="H30" s="204"/>
      <c r="I30" s="219"/>
      <c r="J30" s="206"/>
      <c r="K30" s="209"/>
      <c r="L30" s="216"/>
      <c r="M30" s="229"/>
      <c r="N30" s="224"/>
      <c r="O30" s="204"/>
      <c r="P30" s="204"/>
      <c r="Q30" s="204"/>
      <c r="R30" s="204"/>
      <c r="S30" s="219"/>
      <c r="T30" s="220"/>
    </row>
    <row r="31" spans="1:20" s="218" customFormat="1" ht="19.5" customHeight="1">
      <c r="A31" s="200"/>
      <c r="B31" s="298" t="s">
        <v>139</v>
      </c>
      <c r="C31" s="299"/>
      <c r="D31" s="214"/>
      <c r="E31" s="223">
        <v>449196332.6</v>
      </c>
      <c r="F31" s="204">
        <f>IF(E$8&gt;0,(E31/E$8)*100,0)</f>
        <v>0.4856754153707019</v>
      </c>
      <c r="G31" s="223">
        <v>452572452.6</v>
      </c>
      <c r="H31" s="204">
        <f>IF(G$8&gt;0,(G31/G$8)*100,0)</f>
        <v>0.6640040753291524</v>
      </c>
      <c r="I31" s="205">
        <f>E31-G31</f>
        <v>-3376120</v>
      </c>
      <c r="J31" s="206">
        <f>ABS(IF(G31=0,0,(I31/G31)*100))</f>
        <v>0.7459844231800687</v>
      </c>
      <c r="K31" s="209"/>
      <c r="L31" s="216"/>
      <c r="M31" s="229"/>
      <c r="N31" s="224"/>
      <c r="O31" s="204"/>
      <c r="P31" s="204"/>
      <c r="Q31" s="204"/>
      <c r="R31" s="204"/>
      <c r="S31" s="219"/>
      <c r="T31" s="220"/>
    </row>
    <row r="32" spans="1:20" s="218" customFormat="1" ht="19.5" customHeight="1">
      <c r="A32" s="200"/>
      <c r="B32" s="298" t="s">
        <v>140</v>
      </c>
      <c r="C32" s="299"/>
      <c r="D32" s="214"/>
      <c r="E32" s="223"/>
      <c r="F32" s="204">
        <f>IF(E$8&gt;0,(E32/E$8)*100,0)</f>
        <v>0</v>
      </c>
      <c r="G32" s="223"/>
      <c r="H32" s="204">
        <f>IF(G$8&gt;0,(G32/G$8)*100,0)</f>
        <v>0</v>
      </c>
      <c r="I32" s="205">
        <f>E32-G32</f>
        <v>0</v>
      </c>
      <c r="J32" s="206">
        <f>ABS(IF(G32=0,0,(I32/G32)*100))</f>
        <v>0</v>
      </c>
      <c r="K32" s="209"/>
      <c r="L32" s="216"/>
      <c r="M32" s="229"/>
      <c r="N32" s="224"/>
      <c r="O32" s="204"/>
      <c r="P32" s="204"/>
      <c r="Q32" s="204"/>
      <c r="R32" s="204"/>
      <c r="S32" s="219"/>
      <c r="T32" s="220"/>
    </row>
    <row r="33" spans="1:20" s="218" customFormat="1" ht="19.5" customHeight="1">
      <c r="A33" s="200"/>
      <c r="B33" s="221"/>
      <c r="C33" s="222"/>
      <c r="D33" s="214"/>
      <c r="E33" s="223"/>
      <c r="F33" s="204"/>
      <c r="G33" s="223"/>
      <c r="H33" s="204"/>
      <c r="I33" s="205"/>
      <c r="J33" s="206"/>
      <c r="K33" s="209"/>
      <c r="L33" s="216"/>
      <c r="M33" s="229"/>
      <c r="N33" s="224"/>
      <c r="O33" s="204"/>
      <c r="P33" s="204"/>
      <c r="Q33" s="204"/>
      <c r="R33" s="204"/>
      <c r="S33" s="219"/>
      <c r="T33" s="220"/>
    </row>
    <row r="34" spans="1:20" s="218" customFormat="1" ht="15" customHeight="1">
      <c r="A34" s="200"/>
      <c r="B34" s="210"/>
      <c r="C34" s="230"/>
      <c r="D34" s="214"/>
      <c r="E34" s="223"/>
      <c r="F34" s="204"/>
      <c r="G34" s="223"/>
      <c r="H34" s="204"/>
      <c r="I34" s="205"/>
      <c r="J34" s="206"/>
      <c r="K34" s="209"/>
      <c r="L34" s="216"/>
      <c r="M34" s="229"/>
      <c r="N34" s="224"/>
      <c r="O34" s="204"/>
      <c r="P34" s="204"/>
      <c r="Q34" s="204"/>
      <c r="R34" s="204"/>
      <c r="S34" s="219"/>
      <c r="T34" s="220"/>
    </row>
    <row r="35" spans="1:20" s="218" customFormat="1" ht="15" customHeight="1">
      <c r="A35" s="200"/>
      <c r="B35" s="210"/>
      <c r="C35" s="230"/>
      <c r="D35" s="214"/>
      <c r="E35" s="223"/>
      <c r="F35" s="204"/>
      <c r="G35" s="223"/>
      <c r="H35" s="204"/>
      <c r="I35" s="205"/>
      <c r="J35" s="206"/>
      <c r="K35" s="209"/>
      <c r="L35" s="216"/>
      <c r="M35" s="229"/>
      <c r="N35" s="224"/>
      <c r="O35" s="204"/>
      <c r="P35" s="204"/>
      <c r="Q35" s="204"/>
      <c r="R35" s="204"/>
      <c r="S35" s="219"/>
      <c r="T35" s="220"/>
    </row>
    <row r="36" spans="1:20" s="218" customFormat="1" ht="15" customHeight="1">
      <c r="A36" s="200"/>
      <c r="B36" s="210"/>
      <c r="C36" s="230"/>
      <c r="D36" s="214"/>
      <c r="E36" s="223"/>
      <c r="F36" s="204"/>
      <c r="G36" s="223"/>
      <c r="H36" s="204"/>
      <c r="I36" s="205"/>
      <c r="J36" s="206"/>
      <c r="K36" s="209"/>
      <c r="L36" s="216"/>
      <c r="M36" s="229"/>
      <c r="N36" s="224"/>
      <c r="O36" s="204"/>
      <c r="P36" s="204"/>
      <c r="Q36" s="204"/>
      <c r="R36" s="204"/>
      <c r="S36" s="219"/>
      <c r="T36" s="220"/>
    </row>
    <row r="37" spans="1:20" s="218" customFormat="1" ht="15" customHeight="1">
      <c r="A37" s="200"/>
      <c r="B37" s="210"/>
      <c r="C37" s="230"/>
      <c r="D37" s="214"/>
      <c r="E37" s="223"/>
      <c r="F37" s="204"/>
      <c r="G37" s="223"/>
      <c r="H37" s="204"/>
      <c r="I37" s="205"/>
      <c r="J37" s="206"/>
      <c r="K37" s="209"/>
      <c r="L37" s="216"/>
      <c r="M37" s="229"/>
      <c r="N37" s="224"/>
      <c r="O37" s="204"/>
      <c r="P37" s="204"/>
      <c r="Q37" s="204"/>
      <c r="R37" s="204"/>
      <c r="S37" s="219"/>
      <c r="T37" s="220"/>
    </row>
    <row r="38" spans="1:20" s="218" customFormat="1" ht="15" customHeight="1">
      <c r="A38" s="200"/>
      <c r="B38" s="209"/>
      <c r="C38" s="210"/>
      <c r="D38" s="211"/>
      <c r="E38" s="204"/>
      <c r="F38" s="204"/>
      <c r="G38" s="204"/>
      <c r="H38" s="204"/>
      <c r="I38" s="219"/>
      <c r="J38" s="206"/>
      <c r="K38" s="209"/>
      <c r="L38" s="216"/>
      <c r="M38" s="229"/>
      <c r="N38" s="224"/>
      <c r="O38" s="204"/>
      <c r="P38" s="204"/>
      <c r="Q38" s="204"/>
      <c r="R38" s="204"/>
      <c r="S38" s="219"/>
      <c r="T38" s="220"/>
    </row>
    <row r="39" spans="1:20" s="235" customFormat="1" ht="15" customHeight="1" thickBot="1">
      <c r="A39" s="300" t="s">
        <v>141</v>
      </c>
      <c r="B39" s="300"/>
      <c r="C39" s="300"/>
      <c r="D39" s="301"/>
      <c r="E39" s="231">
        <f>E8</f>
        <v>92488999521.86</v>
      </c>
      <c r="F39" s="232">
        <f>IF(E$8&gt;0,(E39/E$8)*100,0)</f>
        <v>100</v>
      </c>
      <c r="G39" s="231">
        <f>G8</f>
        <v>68158083574.35999</v>
      </c>
      <c r="H39" s="232">
        <f>IF(G$8&gt;0,(G39/G$8)*100,0)</f>
        <v>100</v>
      </c>
      <c r="I39" s="233">
        <f>E39-G39</f>
        <v>24330915947.500008</v>
      </c>
      <c r="J39" s="234">
        <f>ABS(IF(G39=0,0,(I39/G39)*100))</f>
        <v>35.69777005387064</v>
      </c>
      <c r="K39" s="300" t="s">
        <v>152</v>
      </c>
      <c r="L39" s="300"/>
      <c r="M39" s="300"/>
      <c r="N39" s="301"/>
      <c r="O39" s="231">
        <f>O8+O20</f>
        <v>92488999521.86</v>
      </c>
      <c r="P39" s="232">
        <f>IF(O$39&gt;0,(O39/O$39)*100,0)</f>
        <v>100</v>
      </c>
      <c r="Q39" s="231">
        <f>Q8+Q20</f>
        <v>68158083574.36</v>
      </c>
      <c r="R39" s="232">
        <f>IF(Q$39&gt;0,(Q39/Q$39)*100,0)</f>
        <v>100</v>
      </c>
      <c r="S39" s="233">
        <f>O39-Q39</f>
        <v>24330915947.5</v>
      </c>
      <c r="T39" s="234">
        <f>ABS(IF(Q39=0,0,(S39/Q39)*100))</f>
        <v>35.697770053870634</v>
      </c>
    </row>
    <row r="40" spans="1:20" s="238" customFormat="1" ht="12.75" customHeight="1">
      <c r="A40" s="236" t="s">
        <v>153</v>
      </c>
      <c r="B40" s="237"/>
      <c r="E40" s="239"/>
      <c r="F40" s="239"/>
      <c r="G40" s="240"/>
      <c r="H40" s="239"/>
      <c r="I40" s="241"/>
      <c r="J40" s="242"/>
      <c r="O40" s="239"/>
      <c r="P40" s="239"/>
      <c r="Q40" s="240"/>
      <c r="R40" s="239"/>
      <c r="S40" s="241"/>
      <c r="T40" s="242"/>
    </row>
    <row r="41" spans="1:20" s="250" customFormat="1" ht="16.5">
      <c r="A41" s="243"/>
      <c r="B41" s="244"/>
      <c r="C41" s="245"/>
      <c r="D41" s="245"/>
      <c r="E41" s="246"/>
      <c r="F41" s="246"/>
      <c r="G41" s="247"/>
      <c r="H41" s="246"/>
      <c r="I41" s="248"/>
      <c r="J41" s="249"/>
      <c r="O41" s="246"/>
      <c r="P41" s="246"/>
      <c r="Q41" s="247"/>
      <c r="R41" s="246"/>
      <c r="S41" s="248"/>
      <c r="T41" s="249"/>
    </row>
  </sheetData>
  <mergeCells count="26">
    <mergeCell ref="B17:C17"/>
    <mergeCell ref="B23:C23"/>
    <mergeCell ref="K39:N39"/>
    <mergeCell ref="A39:D39"/>
    <mergeCell ref="B32:C32"/>
    <mergeCell ref="A20:C20"/>
    <mergeCell ref="A21:C21"/>
    <mergeCell ref="B24:C24"/>
    <mergeCell ref="B25:C25"/>
    <mergeCell ref="B26:C26"/>
    <mergeCell ref="B13:C13"/>
    <mergeCell ref="L13:M13"/>
    <mergeCell ref="B14:C14"/>
    <mergeCell ref="B31:C31"/>
    <mergeCell ref="L14:M14"/>
    <mergeCell ref="L18:M18"/>
    <mergeCell ref="L24:M24"/>
    <mergeCell ref="L25:M25"/>
    <mergeCell ref="B15:C15"/>
    <mergeCell ref="B16:C16"/>
    <mergeCell ref="A2:J2"/>
    <mergeCell ref="S4:T4"/>
    <mergeCell ref="A6:D6"/>
    <mergeCell ref="B12:C12"/>
    <mergeCell ref="L12:M12"/>
    <mergeCell ref="K6:N6"/>
  </mergeCells>
  <printOptions/>
  <pageMargins left="0.5905511811023623" right="0.5905511811023623" top="0.4724409448818898" bottom="1.1811023622047245" header="0" footer="0.31496062992125984"/>
  <pageSetup horizontalDpi="300" verticalDpi="3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home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mannli</dc:creator>
  <cp:keywords/>
  <dc:description/>
  <cp:lastModifiedBy>mannli</cp:lastModifiedBy>
  <dcterms:created xsi:type="dcterms:W3CDTF">2005-09-02T02:59:24Z</dcterms:created>
  <dcterms:modified xsi:type="dcterms:W3CDTF">2005-09-06T12:52:23Z</dcterms:modified>
  <cp:category/>
  <cp:version/>
  <cp:contentType/>
  <cp:contentStatus/>
</cp:coreProperties>
</file>