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055" activeTab="1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<sst xmlns="http://schemas.openxmlformats.org/spreadsheetml/2006/main" count="71" uniqueCount="55">
  <si>
    <t>單位：新臺幣千元</t>
  </si>
  <si>
    <t>科目</t>
  </si>
  <si>
    <t>本年度預算數</t>
  </si>
  <si>
    <t>上年度預算數</t>
  </si>
  <si>
    <t>金額</t>
  </si>
  <si>
    <t>％</t>
  </si>
  <si>
    <t>賸餘之部</t>
  </si>
  <si>
    <t>分配之部</t>
  </si>
  <si>
    <t>未分配賸餘</t>
  </si>
  <si>
    <t>填補之部</t>
  </si>
  <si>
    <t>　本年度賸餘</t>
  </si>
  <si>
    <t>　以前年度未分配賸餘</t>
  </si>
  <si>
    <t>業務活動之現金流量</t>
  </si>
  <si>
    <t>　調整非現金項目</t>
  </si>
  <si>
    <t>投資活動之現金流量</t>
  </si>
  <si>
    <t>期初現金及約當現金</t>
  </si>
  <si>
    <t>期末現金及約當現金</t>
  </si>
  <si>
    <t>　利息收入</t>
  </si>
  <si>
    <t>　勞工退休基金給付數</t>
  </si>
  <si>
    <t>項目</t>
  </si>
  <si>
    <t>　投資利益</t>
  </si>
  <si>
    <t>　收回呆帳及過期帳</t>
  </si>
  <si>
    <t>　管理費用</t>
  </si>
  <si>
    <t>　提存買賣損失</t>
  </si>
  <si>
    <t>　本年度分配收益數</t>
  </si>
  <si>
    <t>　填補以前年度累積不足
　分配保證收益數</t>
  </si>
  <si>
    <t>　本年度不足分配保證收
　益數</t>
  </si>
  <si>
    <t>　勞工退休基金提撥數</t>
  </si>
  <si>
    <t>　以前年度累積不足分配
　保證收益數</t>
  </si>
  <si>
    <t>　撥用賸餘</t>
  </si>
  <si>
    <t>　　投資活動之淨現金流入（流出－）</t>
  </si>
  <si>
    <t>　　融資活動之淨現金流入（流出－）</t>
  </si>
  <si>
    <t>比較增減(-)</t>
  </si>
  <si>
    <r>
      <t>比較增減</t>
    </r>
    <r>
      <rPr>
        <b/>
        <sz val="11"/>
        <rFont val="細明體"/>
        <family val="3"/>
      </rPr>
      <t></t>
    </r>
  </si>
  <si>
    <t>　手續費收入</t>
  </si>
  <si>
    <t>待填補之部</t>
  </si>
  <si>
    <t>待填補累積不足分配保證
收益數</t>
  </si>
  <si>
    <t>　　業務活動之淨現金流入（流出－）</t>
  </si>
  <si>
    <t>融資活動之現金流量</t>
  </si>
  <si>
    <t>現金及約當現金之淨增（淨減－）</t>
  </si>
  <si>
    <t>　減少長期放款</t>
  </si>
  <si>
    <t>勞 工 退 休 基 金 餘 絀 撥 補 表（舊制）</t>
  </si>
  <si>
    <t>勞 工 退 休 基 金 現 金 流 量 表（舊制）</t>
  </si>
  <si>
    <t>勞 工 退 休 基 金 收 支 餘 絀 表 （舊制）</t>
  </si>
  <si>
    <t>　增加流動金融資產</t>
  </si>
  <si>
    <t>　手續費費用</t>
  </si>
  <si>
    <t>　國庫撥款</t>
  </si>
  <si>
    <r>
      <t xml:space="preserve">                      中 華 民 國 </t>
    </r>
    <r>
      <rPr>
        <b/>
        <sz val="14"/>
        <rFont val="Times New Roman"/>
        <family val="1"/>
      </rPr>
      <t>100</t>
    </r>
    <r>
      <rPr>
        <b/>
        <sz val="14"/>
        <rFont val="華康粗明體"/>
        <family val="3"/>
      </rPr>
      <t xml:space="preserve"> 年 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</si>
  <si>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100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</si>
  <si>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100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</si>
  <si>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總收入</t>
  </si>
  <si>
    <t>本期賸餘（短絀－）</t>
  </si>
  <si>
    <t>　本期賸餘（短絀－）</t>
  </si>
  <si>
    <t>　增加長期投資</t>
  </si>
  <si>
    <t>總支出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</si>
</sst>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1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20"/>
      <name val="華康中黑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4" fillId="0" borderId="0">
      <alignment/>
      <protection/>
    </xf>
  </cellStyleXfs>
  <cellXfs count="79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vertical="center"/>
    </xf>
    <xf numFmtId="177" fontId="11" fillId="0" borderId="4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180" fontId="11" fillId="0" borderId="4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11" fillId="0" borderId="4" xfId="0" applyNumberFormat="1" applyFont="1" applyBorder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177" fontId="11" fillId="0" borderId="6" xfId="0" applyNumberFormat="1" applyFont="1" applyBorder="1" applyAlignment="1">
      <alignment vertical="center"/>
    </xf>
    <xf numFmtId="176" fontId="11" fillId="0" borderId="6" xfId="0" applyNumberFormat="1" applyFont="1" applyBorder="1" applyAlignment="1">
      <alignment vertical="center"/>
    </xf>
    <xf numFmtId="180" fontId="11" fillId="0" borderId="6" xfId="0" applyNumberFormat="1" applyFont="1" applyBorder="1" applyAlignment="1">
      <alignment vertical="center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78" fontId="11" fillId="0" borderId="4" xfId="0" applyNumberFormat="1" applyFont="1" applyBorder="1" applyAlignment="1">
      <alignment vertical="center"/>
    </xf>
    <xf numFmtId="179" fontId="11" fillId="0" borderId="4" xfId="0" applyNumberFormat="1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>
      <alignment vertical="center"/>
    </xf>
    <xf numFmtId="178" fontId="11" fillId="0" borderId="6" xfId="0" applyNumberFormat="1" applyFont="1" applyBorder="1" applyAlignment="1">
      <alignment vertical="center"/>
    </xf>
    <xf numFmtId="179" fontId="11" fillId="0" borderId="6" xfId="0" applyNumberFormat="1" applyFont="1" applyBorder="1" applyAlignment="1">
      <alignment vertical="center"/>
    </xf>
    <xf numFmtId="176" fontId="11" fillId="0" borderId="8" xfId="0" applyNumberFormat="1" applyFont="1" applyBorder="1" applyAlignment="1">
      <alignment vertical="center"/>
    </xf>
    <xf numFmtId="179" fontId="3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9" fontId="11" fillId="0" borderId="0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80" fontId="11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11" fillId="0" borderId="8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0" fillId="0" borderId="5" xfId="0" applyBorder="1" applyAlignment="1">
      <alignment/>
    </xf>
    <xf numFmtId="177" fontId="11" fillId="0" borderId="3" xfId="0" applyNumberFormat="1" applyFont="1" applyBorder="1" applyAlignment="1">
      <alignment vertical="center"/>
    </xf>
    <xf numFmtId="180" fontId="11" fillId="0" borderId="11" xfId="0" applyNumberFormat="1" applyFont="1" applyBorder="1" applyAlignment="1">
      <alignment vertical="center"/>
    </xf>
    <xf numFmtId="177" fontId="3" fillId="0" borderId="3" xfId="0" applyNumberFormat="1" applyFont="1" applyBorder="1" applyAlignment="1" applyProtection="1">
      <alignment vertical="center"/>
      <protection locked="0"/>
    </xf>
    <xf numFmtId="179" fontId="11" fillId="0" borderId="10" xfId="0" applyNumberFormat="1" applyFont="1" applyBorder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9" fillId="0" borderId="10" xfId="0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 applyProtection="1">
      <alignment vertical="center"/>
      <protection/>
    </xf>
    <xf numFmtId="0" fontId="20" fillId="0" borderId="0" xfId="0" applyFont="1" applyAlignment="1">
      <alignment horizont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18" fillId="0" borderId="10" xfId="0" applyFont="1" applyBorder="1" applyAlignment="1">
      <alignment horizontal="center" vertical="center"/>
    </xf>
  </cellXfs>
  <cellStyles count="12">
    <cellStyle name="Normal" xfId="0"/>
    <cellStyle name="sheet" xfId="15"/>
    <cellStyle name="Comma" xfId="16"/>
    <cellStyle name="Comma [0]" xfId="17"/>
    <cellStyle name="Percent" xfId="18"/>
    <cellStyle name="Currency" xfId="19"/>
    <cellStyle name="Currency [0]" xfId="20"/>
    <cellStyle name="巍葆 [0]_laroux" xfId="21"/>
    <cellStyle name="巍葆_laroux" xfId="22"/>
    <cellStyle name="鱔 [0]_laroux" xfId="23"/>
    <cellStyle name="鱔_laroux" xfId="24"/>
    <cellStyle name="遽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3"/>
  <sheetViews>
    <sheetView workbookViewId="0" topLeftCell="A1">
      <selection activeCell="A27" sqref="A27"/>
    </sheetView>
  </sheetViews>
  <sheetFormatPr defaultColWidth="9.00390625" defaultRowHeight="16.5"/>
  <cols>
    <col min="1" max="1" width="22.50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625" style="0" customWidth="1"/>
    <col min="7" max="7" width="9.625" style="0" customWidth="1"/>
  </cols>
  <sheetData>
    <row r="1" spans="1:7" ht="27.75" customHeight="1">
      <c r="A1" s="63" t="s">
        <v>43</v>
      </c>
      <c r="B1" s="63"/>
      <c r="C1" s="63"/>
      <c r="D1" s="63"/>
      <c r="E1" s="63"/>
      <c r="F1" s="63"/>
      <c r="G1" s="63"/>
    </row>
    <row r="2" spans="3:7" ht="21.75" customHeight="1" thickBot="1">
      <c r="C2" s="51" t="s">
        <v>49</v>
      </c>
      <c r="E2" s="1"/>
      <c r="G2" s="2" t="s">
        <v>0</v>
      </c>
    </row>
    <row r="3" spans="1:7" ht="34.5" customHeight="1">
      <c r="A3" s="64" t="s">
        <v>1</v>
      </c>
      <c r="B3" s="68" t="s">
        <v>2</v>
      </c>
      <c r="C3" s="68"/>
      <c r="D3" s="68" t="s">
        <v>3</v>
      </c>
      <c r="E3" s="68"/>
      <c r="F3" s="66" t="s">
        <v>33</v>
      </c>
      <c r="G3" s="67"/>
    </row>
    <row r="4" spans="1:7" ht="19.5" customHeight="1">
      <c r="A4" s="65"/>
      <c r="B4" s="3" t="s">
        <v>4</v>
      </c>
      <c r="C4" s="4" t="s">
        <v>5</v>
      </c>
      <c r="D4" s="3" t="s">
        <v>4</v>
      </c>
      <c r="E4" s="4" t="s">
        <v>5</v>
      </c>
      <c r="F4" s="3" t="s">
        <v>4</v>
      </c>
      <c r="G4" s="47" t="s">
        <v>5</v>
      </c>
    </row>
    <row r="5" spans="1:7" ht="18.75" customHeight="1">
      <c r="A5" s="6" t="s">
        <v>50</v>
      </c>
      <c r="B5" s="53">
        <f>IF(SUM(B6:B9)=0,0,SUM(B6:B9))</f>
        <v>22224179</v>
      </c>
      <c r="C5" s="8">
        <f aca="true" t="shared" si="0" ref="C5:C14">IF(OR($B$5=0,B5=0),0,IF(ROUND((B5/$B$5*10000),0)=0,0,ROUND((B5/$B$5)*100,2)))</f>
        <v>100</v>
      </c>
      <c r="D5" s="53">
        <f>IF(SUM(D6:D9)=0,0,SUM(D6:D9))</f>
        <v>21047762</v>
      </c>
      <c r="E5" s="8">
        <f aca="true" t="shared" si="1" ref="E5:E14">IF(OR($D$5=0,D5=0),0,IF(ROUND((D5/$D$5*10000),0)=0,0,ROUND((D5/$D$5)*100,2)))</f>
        <v>100</v>
      </c>
      <c r="F5" s="28">
        <f aca="true" t="shared" si="2" ref="F5:F14">B5-D5</f>
        <v>1176417</v>
      </c>
      <c r="G5" s="54">
        <f aca="true" t="shared" si="3" ref="G5:G14">IF(OR(D5=0,F5=0),0,IF(ROUND((F5/D5*10000),0)=0,0,ABS(ROUND((F5/D5)*100,2))))</f>
        <v>5.59</v>
      </c>
    </row>
    <row r="6" spans="1:7" ht="18.75" customHeight="1">
      <c r="A6" s="10" t="s">
        <v>17</v>
      </c>
      <c r="B6" s="11">
        <v>5337300</v>
      </c>
      <c r="C6" s="12">
        <f t="shared" si="0"/>
        <v>24.02</v>
      </c>
      <c r="D6" s="11">
        <v>5138277</v>
      </c>
      <c r="E6" s="12">
        <f t="shared" si="1"/>
        <v>24.41</v>
      </c>
      <c r="F6" s="57">
        <f t="shared" si="2"/>
        <v>199023</v>
      </c>
      <c r="G6" s="49">
        <f t="shared" si="3"/>
        <v>3.87</v>
      </c>
    </row>
    <row r="7" spans="1:7" ht="18.75" customHeight="1">
      <c r="A7" s="10" t="s">
        <v>34</v>
      </c>
      <c r="B7" s="55">
        <v>20000</v>
      </c>
      <c r="C7" s="12">
        <f t="shared" si="0"/>
        <v>0.09</v>
      </c>
      <c r="D7" s="55">
        <v>30000</v>
      </c>
      <c r="E7" s="12">
        <f t="shared" si="1"/>
        <v>0.14</v>
      </c>
      <c r="F7" s="57">
        <f t="shared" si="2"/>
        <v>-10000</v>
      </c>
      <c r="G7" s="49">
        <f t="shared" si="3"/>
        <v>33.33</v>
      </c>
    </row>
    <row r="8" spans="1:7" ht="18.75" customHeight="1">
      <c r="A8" s="10" t="s">
        <v>20</v>
      </c>
      <c r="B8" s="55">
        <v>16859256</v>
      </c>
      <c r="C8" s="12">
        <f t="shared" si="0"/>
        <v>75.86</v>
      </c>
      <c r="D8" s="55">
        <v>15856262</v>
      </c>
      <c r="E8" s="12">
        <f t="shared" si="1"/>
        <v>75.33</v>
      </c>
      <c r="F8" s="57">
        <f t="shared" si="2"/>
        <v>1002994</v>
      </c>
      <c r="G8" s="49">
        <f t="shared" si="3"/>
        <v>6.33</v>
      </c>
    </row>
    <row r="9" spans="1:7" ht="18.75" customHeight="1">
      <c r="A9" s="10" t="s">
        <v>21</v>
      </c>
      <c r="B9" s="11">
        <v>7623</v>
      </c>
      <c r="C9" s="12">
        <f>IF(OR($B$5=0,B9=0),0,IF(ROUND((B9/$B$5*10000),0)=0,0,ROUND((B9/$B$5)*100,2)))</f>
        <v>0.03</v>
      </c>
      <c r="D9" s="55">
        <v>23223</v>
      </c>
      <c r="E9" s="12">
        <f>IF(OR($D$5=0,D9=0),0,IF(ROUND((D9/$D$5*10000),0)=0,0,ROUND((D9/$D$5)*100,2)))</f>
        <v>0.11</v>
      </c>
      <c r="F9" s="31">
        <f t="shared" si="2"/>
        <v>-15600</v>
      </c>
      <c r="G9" s="49">
        <f t="shared" si="3"/>
        <v>67.17</v>
      </c>
    </row>
    <row r="10" spans="1:7" ht="18.75" customHeight="1">
      <c r="A10" s="6" t="s">
        <v>54</v>
      </c>
      <c r="B10" s="53">
        <f>IF(SUM(B11:B13)=0,0,SUM(B11:B13))</f>
        <v>2689382</v>
      </c>
      <c r="C10" s="8">
        <f t="shared" si="0"/>
        <v>12.1</v>
      </c>
      <c r="D10" s="53">
        <f>IF(SUM(D11:D13)=0,0,SUM(D11:D13))</f>
        <v>2458896</v>
      </c>
      <c r="E10" s="8">
        <f t="shared" si="1"/>
        <v>11.68</v>
      </c>
      <c r="F10" s="28">
        <f t="shared" si="2"/>
        <v>230486</v>
      </c>
      <c r="G10" s="48">
        <f t="shared" si="3"/>
        <v>9.37</v>
      </c>
    </row>
    <row r="11" spans="1:7" ht="18.75" customHeight="1">
      <c r="A11" s="10" t="s">
        <v>45</v>
      </c>
      <c r="B11" s="11">
        <v>217330</v>
      </c>
      <c r="C11" s="12">
        <f t="shared" si="0"/>
        <v>0.98</v>
      </c>
      <c r="D11" s="11">
        <v>221084</v>
      </c>
      <c r="E11" s="12">
        <f t="shared" si="1"/>
        <v>1.05</v>
      </c>
      <c r="F11" s="57">
        <f t="shared" si="2"/>
        <v>-3754</v>
      </c>
      <c r="G11" s="49">
        <f t="shared" si="3"/>
        <v>1.7</v>
      </c>
    </row>
    <row r="12" spans="1:7" ht="18.75" customHeight="1">
      <c r="A12" s="10" t="s">
        <v>22</v>
      </c>
      <c r="B12" s="55">
        <v>786126</v>
      </c>
      <c r="C12" s="12">
        <f t="shared" si="0"/>
        <v>3.54</v>
      </c>
      <c r="D12" s="55">
        <v>652186</v>
      </c>
      <c r="E12" s="12">
        <f t="shared" si="1"/>
        <v>3.1</v>
      </c>
      <c r="F12" s="57">
        <f t="shared" si="2"/>
        <v>133940</v>
      </c>
      <c r="G12" s="49">
        <f t="shared" si="3"/>
        <v>20.54</v>
      </c>
    </row>
    <row r="13" spans="1:7" ht="18.75" customHeight="1">
      <c r="A13" s="10" t="s">
        <v>23</v>
      </c>
      <c r="B13" s="55">
        <v>1685926</v>
      </c>
      <c r="C13" s="12">
        <f t="shared" si="0"/>
        <v>7.59</v>
      </c>
      <c r="D13" s="55">
        <v>1585626</v>
      </c>
      <c r="E13" s="12">
        <f t="shared" si="1"/>
        <v>7.53</v>
      </c>
      <c r="F13" s="57">
        <f t="shared" si="2"/>
        <v>100300</v>
      </c>
      <c r="G13" s="49">
        <f t="shared" si="3"/>
        <v>6.33</v>
      </c>
    </row>
    <row r="14" spans="1:7" ht="18.75" customHeight="1">
      <c r="A14" s="62" t="s">
        <v>51</v>
      </c>
      <c r="B14" s="7">
        <f>B5-B10</f>
        <v>19534797</v>
      </c>
      <c r="C14" s="8">
        <f t="shared" si="0"/>
        <v>87.9</v>
      </c>
      <c r="D14" s="7">
        <f>D5-D10</f>
        <v>18588866</v>
      </c>
      <c r="E14" s="8">
        <f t="shared" si="1"/>
        <v>88.32</v>
      </c>
      <c r="F14" s="28">
        <f t="shared" si="2"/>
        <v>945931</v>
      </c>
      <c r="G14" s="48">
        <f t="shared" si="3"/>
        <v>5.09</v>
      </c>
    </row>
    <row r="15" spans="1:7" ht="18.75" customHeight="1">
      <c r="A15" s="10"/>
      <c r="B15" s="11"/>
      <c r="C15" s="12"/>
      <c r="D15" s="11"/>
      <c r="E15" s="12"/>
      <c r="F15" s="57"/>
      <c r="G15" s="49"/>
    </row>
    <row r="16" spans="1:7" ht="18.75" customHeight="1">
      <c r="A16" s="10"/>
      <c r="B16" s="11"/>
      <c r="C16" s="12"/>
      <c r="D16" s="11"/>
      <c r="E16" s="12"/>
      <c r="F16" s="57"/>
      <c r="G16" s="49"/>
    </row>
    <row r="17" spans="1:7" ht="18.75" customHeight="1">
      <c r="A17" s="10"/>
      <c r="B17" s="11"/>
      <c r="C17" s="12"/>
      <c r="D17" s="11"/>
      <c r="E17" s="12"/>
      <c r="F17" s="57"/>
      <c r="G17" s="49"/>
    </row>
    <row r="18" spans="1:7" ht="18.75" customHeight="1">
      <c r="A18" s="10"/>
      <c r="B18" s="11"/>
      <c r="C18" s="12"/>
      <c r="D18" s="11"/>
      <c r="E18" s="12"/>
      <c r="F18" s="57"/>
      <c r="G18" s="49"/>
    </row>
    <row r="19" spans="1:7" ht="18.75" customHeight="1">
      <c r="A19" s="10"/>
      <c r="B19" s="11"/>
      <c r="C19" s="12"/>
      <c r="D19" s="11"/>
      <c r="E19" s="12"/>
      <c r="F19" s="57"/>
      <c r="G19" s="49"/>
    </row>
    <row r="20" spans="1:7" ht="18.75" customHeight="1">
      <c r="A20" s="10"/>
      <c r="B20" s="11"/>
      <c r="C20" s="12"/>
      <c r="D20" s="11"/>
      <c r="E20" s="12"/>
      <c r="F20" s="57"/>
      <c r="G20" s="49"/>
    </row>
    <row r="21" spans="1:7" ht="18.75" customHeight="1">
      <c r="A21" s="10"/>
      <c r="B21" s="11"/>
      <c r="C21" s="12"/>
      <c r="D21" s="11"/>
      <c r="E21" s="12"/>
      <c r="F21" s="57"/>
      <c r="G21" s="49"/>
    </row>
    <row r="22" spans="1:7" ht="18.75" customHeight="1">
      <c r="A22" s="10"/>
      <c r="B22" s="11"/>
      <c r="C22" s="12"/>
      <c r="D22" s="11"/>
      <c r="E22" s="12"/>
      <c r="F22" s="57"/>
      <c r="G22" s="49"/>
    </row>
    <row r="23" spans="1:7" ht="18.75" customHeight="1">
      <c r="A23" s="10"/>
      <c r="B23" s="11"/>
      <c r="C23" s="12"/>
      <c r="D23" s="11"/>
      <c r="E23" s="12"/>
      <c r="F23" s="57"/>
      <c r="G23" s="49"/>
    </row>
    <row r="24" spans="1:7" ht="18.75" customHeight="1">
      <c r="A24" s="10"/>
      <c r="B24" s="11"/>
      <c r="C24" s="12"/>
      <c r="D24" s="11"/>
      <c r="E24" s="12"/>
      <c r="F24" s="57"/>
      <c r="G24" s="49"/>
    </row>
    <row r="25" spans="1:7" ht="18.75" customHeight="1">
      <c r="A25" s="10"/>
      <c r="B25" s="11"/>
      <c r="C25" s="12"/>
      <c r="D25" s="11"/>
      <c r="E25" s="12"/>
      <c r="F25" s="57"/>
      <c r="G25" s="49"/>
    </row>
    <row r="26" spans="1:7" ht="18.75" customHeight="1">
      <c r="A26" s="6"/>
      <c r="B26" s="7"/>
      <c r="C26" s="8"/>
      <c r="D26" s="7"/>
      <c r="E26" s="8"/>
      <c r="F26" s="28"/>
      <c r="G26" s="48"/>
    </row>
    <row r="27" spans="1:7" ht="28.5" customHeight="1">
      <c r="A27" s="6"/>
      <c r="B27" s="7"/>
      <c r="C27" s="8"/>
      <c r="D27" s="7"/>
      <c r="E27" s="8"/>
      <c r="F27" s="28"/>
      <c r="G27" s="48"/>
    </row>
    <row r="28" spans="1:7" ht="124.5" customHeight="1">
      <c r="A28" s="10"/>
      <c r="B28" s="11"/>
      <c r="C28" s="12"/>
      <c r="D28" s="11"/>
      <c r="E28" s="12"/>
      <c r="F28" s="57"/>
      <c r="G28" s="49"/>
    </row>
    <row r="29" spans="1:7" ht="37.5" customHeight="1">
      <c r="A29" s="10"/>
      <c r="B29" s="11"/>
      <c r="C29" s="12"/>
      <c r="D29" s="11"/>
      <c r="E29" s="12"/>
      <c r="F29" s="57"/>
      <c r="G29" s="49"/>
    </row>
    <row r="30" spans="1:7" ht="18.75" customHeight="1">
      <c r="A30" s="6"/>
      <c r="B30" s="7"/>
      <c r="C30" s="8"/>
      <c r="D30" s="7"/>
      <c r="E30" s="8"/>
      <c r="F30" s="28"/>
      <c r="G30" s="48"/>
    </row>
    <row r="31" spans="1:7" ht="18.75" customHeight="1">
      <c r="A31" s="6"/>
      <c r="B31" s="14"/>
      <c r="C31" s="8"/>
      <c r="D31" s="14"/>
      <c r="E31" s="8"/>
      <c r="F31" s="28"/>
      <c r="G31" s="48"/>
    </row>
    <row r="32" spans="1:7" ht="18.75" customHeight="1" thickBot="1">
      <c r="A32" s="15"/>
      <c r="B32" s="16"/>
      <c r="C32" s="17"/>
      <c r="D32" s="16"/>
      <c r="E32" s="17"/>
      <c r="F32" s="34"/>
      <c r="G32" s="50"/>
    </row>
    <row r="33" spans="1:7" ht="18.75" customHeight="1">
      <c r="A33" s="19"/>
      <c r="B33" s="20"/>
      <c r="C33" s="20"/>
      <c r="D33" s="21"/>
      <c r="E33" s="21"/>
      <c r="F33" s="21"/>
      <c r="G33" s="21"/>
    </row>
  </sheetData>
  <sheetProtection/>
  <mergeCells count="5">
    <mergeCell ref="A1:G1"/>
    <mergeCell ref="A3:A4"/>
    <mergeCell ref="F3:G3"/>
    <mergeCell ref="B3:C3"/>
    <mergeCell ref="D3:E3"/>
  </mergeCells>
  <printOptions/>
  <pageMargins left="0.5118110236220472" right="0.5118110236220472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111"/>
  <dimension ref="A1:H22"/>
  <sheetViews>
    <sheetView tabSelected="1" view="pageBreakPreview" zoomScaleNormal="75" zoomScaleSheetLayoutView="100" workbookViewId="0" topLeftCell="A1">
      <pane xSplit="1" ySplit="4" topLeftCell="B5" activePane="bottomRight" state="frozen"/>
      <selection pane="topLeft" activeCell="A27" sqref="A27"/>
      <selection pane="topRight" activeCell="A27" sqref="A27"/>
      <selection pane="bottomLeft" activeCell="A27" sqref="A27"/>
      <selection pane="bottomRight" activeCell="D21" sqref="D21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8.875" style="0" customWidth="1"/>
    <col min="4" max="4" width="13.625" style="0" customWidth="1"/>
    <col min="5" max="5" width="8.875" style="0" customWidth="1"/>
    <col min="6" max="6" width="13.625" style="0" customWidth="1"/>
    <col min="7" max="7" width="8.875" style="0" customWidth="1"/>
  </cols>
  <sheetData>
    <row r="1" spans="1:8" ht="30" customHeight="1">
      <c r="A1" s="69" t="s">
        <v>41</v>
      </c>
      <c r="B1" s="69"/>
      <c r="C1" s="69"/>
      <c r="D1" s="69"/>
      <c r="E1" s="69"/>
      <c r="F1" s="69"/>
      <c r="G1" s="69"/>
      <c r="H1" s="23"/>
    </row>
    <row r="2" spans="1:7" ht="20.25" customHeight="1" thickBot="1">
      <c r="A2" s="24"/>
      <c r="B2" s="73" t="s">
        <v>48</v>
      </c>
      <c r="C2" s="73"/>
      <c r="D2" s="73"/>
      <c r="E2" s="73"/>
      <c r="F2" s="26"/>
      <c r="G2" s="2" t="s">
        <v>0</v>
      </c>
    </row>
    <row r="3" spans="1:7" ht="19.5" customHeight="1">
      <c r="A3" s="70" t="s">
        <v>19</v>
      </c>
      <c r="B3" s="68" t="s">
        <v>2</v>
      </c>
      <c r="C3" s="68"/>
      <c r="D3" s="68" t="s">
        <v>3</v>
      </c>
      <c r="E3" s="68"/>
      <c r="F3" s="68" t="s">
        <v>32</v>
      </c>
      <c r="G3" s="72"/>
    </row>
    <row r="4" spans="1:7" ht="19.5" customHeight="1">
      <c r="A4" s="71"/>
      <c r="B4" s="3" t="s">
        <v>4</v>
      </c>
      <c r="C4" s="3" t="s">
        <v>5</v>
      </c>
      <c r="D4" s="3" t="s">
        <v>4</v>
      </c>
      <c r="E4" s="3" t="s">
        <v>5</v>
      </c>
      <c r="F4" s="3" t="s">
        <v>4</v>
      </c>
      <c r="G4" s="5" t="s">
        <v>5</v>
      </c>
    </row>
    <row r="5" spans="1:7" ht="34.5" customHeight="1">
      <c r="A5" s="6" t="s">
        <v>6</v>
      </c>
      <c r="B5" s="27">
        <f>IF(SUM(B6:B7)=0,0,SUM(B6:B7))</f>
        <v>55700352</v>
      </c>
      <c r="C5" s="9">
        <f aca="true" t="shared" si="0" ref="C5:C11">IF(OR(B5=0,$B$5=0),0,IF(ROUND(B5/$B$5*10000,0)=0,0,ROUND(B5/$B$5*100,2)))</f>
        <v>100</v>
      </c>
      <c r="D5" s="28">
        <f>IF(SUM(D6:D7)=0,0,SUM(D6:D7))</f>
        <v>18588866</v>
      </c>
      <c r="E5" s="9">
        <f aca="true" t="shared" si="1" ref="E5:E11">IF(OR(D5=0,$D$5=0),0,IF(ROUND(D5/$D$5*10000,0)=0,0,ROUND(D5/$D$5*100,2)))</f>
        <v>100</v>
      </c>
      <c r="F5" s="28">
        <f>IF(SUM(F6:F7)=0,0,SUM(F6:F7))</f>
        <v>37111486</v>
      </c>
      <c r="G5" s="29">
        <f aca="true" t="shared" si="2" ref="G5:G18">IF(OR(D5=0,F5=0),0,IF(ROUND(F5/D5*10000,0)=0,0,ABS(ROUND(F5/D5*100,2))))</f>
        <v>199.64</v>
      </c>
    </row>
    <row r="6" spans="1:7" ht="30" customHeight="1">
      <c r="A6" s="10" t="s">
        <v>10</v>
      </c>
      <c r="B6" s="30">
        <v>19534797</v>
      </c>
      <c r="C6" s="13">
        <f t="shared" si="0"/>
        <v>35.07</v>
      </c>
      <c r="D6" s="30">
        <v>18588866</v>
      </c>
      <c r="E6" s="13">
        <f t="shared" si="1"/>
        <v>100</v>
      </c>
      <c r="F6" s="57">
        <f>IF((B6-D6)=0,0,(B6-D6))</f>
        <v>945931</v>
      </c>
      <c r="G6" s="32">
        <f t="shared" si="2"/>
        <v>5.09</v>
      </c>
    </row>
    <row r="7" spans="1:7" ht="30" customHeight="1">
      <c r="A7" s="10" t="s">
        <v>11</v>
      </c>
      <c r="B7" s="30">
        <v>36165555</v>
      </c>
      <c r="C7" s="13">
        <f t="shared" si="0"/>
        <v>64.93</v>
      </c>
      <c r="D7" s="31">
        <v>0</v>
      </c>
      <c r="E7" s="13">
        <f t="shared" si="1"/>
        <v>0</v>
      </c>
      <c r="F7" s="57">
        <f>IF((B7-D7)=0,0,(B7-D7))</f>
        <v>36165555</v>
      </c>
      <c r="G7" s="32">
        <f t="shared" si="2"/>
        <v>0</v>
      </c>
    </row>
    <row r="8" spans="1:7" ht="34.5" customHeight="1">
      <c r="A8" s="6" t="s">
        <v>7</v>
      </c>
      <c r="B8" s="27">
        <f>IF(SUM(B9:B10)=0,0,SUM(B9:B10))</f>
        <v>12752805</v>
      </c>
      <c r="C8" s="9">
        <f t="shared" si="0"/>
        <v>22.9</v>
      </c>
      <c r="D8" s="27">
        <f>IF(SUM(D9:D10)=0,0,SUM(D9:D10))</f>
        <v>18588866</v>
      </c>
      <c r="E8" s="9">
        <f t="shared" si="1"/>
        <v>100</v>
      </c>
      <c r="F8" s="28">
        <f>IF(SUM(F9:F10)=0,0,SUM(F9:F10))</f>
        <v>-5836061</v>
      </c>
      <c r="G8" s="29">
        <f t="shared" si="2"/>
        <v>31.4</v>
      </c>
    </row>
    <row r="9" spans="1:7" ht="33.75" customHeight="1">
      <c r="A9" s="58" t="s">
        <v>25</v>
      </c>
      <c r="B9" s="31">
        <v>0</v>
      </c>
      <c r="C9" s="13">
        <f>IF(OR(B9=0,$B$5=0),0,IF(ROUND(B9/$B$5*10000,0)=0,0,ROUND(B9/$B$5*100,2)))</f>
        <v>0</v>
      </c>
      <c r="D9" s="30">
        <v>13842184</v>
      </c>
      <c r="E9" s="13">
        <f t="shared" si="1"/>
        <v>74.46</v>
      </c>
      <c r="F9" s="57">
        <f>IF((B9-D9)=0,0,(B9-D9))</f>
        <v>-13842184</v>
      </c>
      <c r="G9" s="32">
        <f t="shared" si="2"/>
        <v>100</v>
      </c>
    </row>
    <row r="10" spans="1:7" ht="30" customHeight="1">
      <c r="A10" s="10" t="s">
        <v>24</v>
      </c>
      <c r="B10" s="30">
        <v>12752805</v>
      </c>
      <c r="C10" s="13">
        <f>IF(OR(B10=0,$B$5=0),0,IF(ROUND(B10/$B$5*10000,0)=0,0,ROUND(B10/$B$5*100,2)))</f>
        <v>22.9</v>
      </c>
      <c r="D10" s="30">
        <v>4746682</v>
      </c>
      <c r="E10" s="13">
        <f t="shared" si="1"/>
        <v>25.54</v>
      </c>
      <c r="F10" s="57">
        <f>IF((B10-D10)=0,0,(B10-D10))</f>
        <v>8006123</v>
      </c>
      <c r="G10" s="32">
        <f t="shared" si="2"/>
        <v>168.67</v>
      </c>
    </row>
    <row r="11" spans="1:7" ht="30.75" customHeight="1">
      <c r="A11" s="6" t="s">
        <v>8</v>
      </c>
      <c r="B11" s="27">
        <f>IF((B5-B8)=0,0,(B5-B8))</f>
        <v>42947547</v>
      </c>
      <c r="C11" s="9">
        <f t="shared" si="0"/>
        <v>77.1</v>
      </c>
      <c r="D11" s="27">
        <f>IF((D5-D8)=0,0,(D5-D8))</f>
        <v>0</v>
      </c>
      <c r="E11" s="9">
        <f t="shared" si="1"/>
        <v>0</v>
      </c>
      <c r="F11" s="28">
        <f>IF((F5-F8)=0,0,(F5-F8))</f>
        <v>42947547</v>
      </c>
      <c r="G11" s="29">
        <f t="shared" si="2"/>
        <v>0</v>
      </c>
    </row>
    <row r="12" spans="1:7" ht="30.75" customHeight="1">
      <c r="A12" s="6" t="s">
        <v>35</v>
      </c>
      <c r="B12" s="27">
        <f>IF(SUM(B13:B14)=0,0,SUM(B13:B14))</f>
        <v>0</v>
      </c>
      <c r="C12" s="9">
        <f aca="true" t="shared" si="3" ref="C12:C18">IF(OR(B12=0,$B$12=0),0,IF(ROUND(B12/$B$12*10000,0)=0,0,ROUND(B12/$B$12*100,2)))</f>
        <v>0</v>
      </c>
      <c r="D12" s="28">
        <f>IF(SUM(D13:D14)=0,0,SUM(D13:D14))</f>
        <v>28371850</v>
      </c>
      <c r="E12" s="9">
        <f aca="true" t="shared" si="4" ref="E12:E18">IF(OR(D12=0,$D$12=0),0,IF(ROUND(D12/$D$12*10000,0)=0,0,ROUND(D12/$D$12*100,2)))</f>
        <v>100</v>
      </c>
      <c r="F12" s="28">
        <f>IF(SUM(F13:F14)=0,0,SUM(F13:F14))</f>
        <v>-28371850</v>
      </c>
      <c r="G12" s="29">
        <f t="shared" si="2"/>
        <v>100</v>
      </c>
    </row>
    <row r="13" spans="1:7" ht="33.75" customHeight="1">
      <c r="A13" s="58" t="s">
        <v>26</v>
      </c>
      <c r="B13" s="30">
        <v>0</v>
      </c>
      <c r="C13" s="13">
        <f t="shared" si="3"/>
        <v>0</v>
      </c>
      <c r="D13" s="31">
        <v>0</v>
      </c>
      <c r="E13" s="13">
        <f t="shared" si="4"/>
        <v>0</v>
      </c>
      <c r="F13" s="57">
        <f>IF((B13-D13)=0,0,(B13-D13))</f>
        <v>0</v>
      </c>
      <c r="G13" s="32">
        <f t="shared" si="2"/>
        <v>0</v>
      </c>
    </row>
    <row r="14" spans="1:7" ht="33.75" customHeight="1">
      <c r="A14" s="58" t="s">
        <v>28</v>
      </c>
      <c r="B14" s="30">
        <v>0</v>
      </c>
      <c r="C14" s="13">
        <f t="shared" si="3"/>
        <v>0</v>
      </c>
      <c r="D14" s="30">
        <v>28371850</v>
      </c>
      <c r="E14" s="13">
        <f t="shared" si="4"/>
        <v>100</v>
      </c>
      <c r="F14" s="57">
        <f>IF((B14-D14)=0,0,(B14-D14))</f>
        <v>-28371850</v>
      </c>
      <c r="G14" s="32">
        <f t="shared" si="2"/>
        <v>100</v>
      </c>
    </row>
    <row r="15" spans="1:7" ht="33.75" customHeight="1">
      <c r="A15" s="6" t="s">
        <v>9</v>
      </c>
      <c r="B15" s="27">
        <f>IF(SUM(B16:B17)=0,0,SUM(B16:B17))</f>
        <v>0</v>
      </c>
      <c r="C15" s="9">
        <f t="shared" si="3"/>
        <v>0</v>
      </c>
      <c r="D15" s="28">
        <f>IF(SUM(D16:D17)=0,0,SUM(D16:D17))</f>
        <v>13842184</v>
      </c>
      <c r="E15" s="9">
        <f t="shared" si="4"/>
        <v>48.79</v>
      </c>
      <c r="F15" s="28">
        <f>IF(SUM(F16:F16)=0,0,SUM(F16:F16))</f>
        <v>-13842184</v>
      </c>
      <c r="G15" s="29">
        <f t="shared" si="2"/>
        <v>100</v>
      </c>
    </row>
    <row r="16" spans="1:7" ht="30" customHeight="1">
      <c r="A16" s="10" t="s">
        <v>29</v>
      </c>
      <c r="B16" s="30">
        <v>0</v>
      </c>
      <c r="C16" s="13">
        <f t="shared" si="3"/>
        <v>0</v>
      </c>
      <c r="D16" s="30">
        <v>13842184</v>
      </c>
      <c r="E16" s="13">
        <f t="shared" si="4"/>
        <v>48.79</v>
      </c>
      <c r="F16" s="57">
        <f>IF((B16-D16)=0,0,(B16-D16))</f>
        <v>-13842184</v>
      </c>
      <c r="G16" s="32">
        <f t="shared" si="2"/>
        <v>100</v>
      </c>
    </row>
    <row r="17" spans="1:7" ht="30" customHeight="1">
      <c r="A17" s="10" t="s">
        <v>46</v>
      </c>
      <c r="B17" s="31">
        <v>0</v>
      </c>
      <c r="C17" s="13">
        <f t="shared" si="3"/>
        <v>0</v>
      </c>
      <c r="D17" s="30">
        <v>0</v>
      </c>
      <c r="E17" s="13">
        <f t="shared" si="4"/>
        <v>0</v>
      </c>
      <c r="F17" s="57">
        <f>IF((B17-D17)=0,0,(B17-D17))</f>
        <v>0</v>
      </c>
      <c r="G17" s="32">
        <f t="shared" si="2"/>
        <v>0</v>
      </c>
    </row>
    <row r="18" spans="1:7" ht="33.75" customHeight="1">
      <c r="A18" s="61" t="s">
        <v>36</v>
      </c>
      <c r="B18" s="27">
        <f>IF((B12-B15)=0,0,(B12-B15))</f>
        <v>0</v>
      </c>
      <c r="C18" s="9">
        <f t="shared" si="3"/>
        <v>0</v>
      </c>
      <c r="D18" s="28">
        <f>IF((D12-D15)=0,0,(D12-D15))</f>
        <v>14529666</v>
      </c>
      <c r="E18" s="9">
        <f t="shared" si="4"/>
        <v>51.21</v>
      </c>
      <c r="F18" s="28">
        <f>IF((F12-F15)=0,0,(F12-F15))</f>
        <v>-14529666</v>
      </c>
      <c r="G18" s="29">
        <f t="shared" si="2"/>
        <v>100</v>
      </c>
    </row>
    <row r="19" spans="2:7" ht="15" customHeight="1">
      <c r="B19" s="27"/>
      <c r="C19" s="9"/>
      <c r="D19" s="28"/>
      <c r="E19" s="9"/>
      <c r="F19" s="28"/>
      <c r="G19" s="29"/>
    </row>
    <row r="20" spans="1:7" ht="27.75" customHeight="1">
      <c r="A20" s="10"/>
      <c r="B20" s="30"/>
      <c r="C20" s="13"/>
      <c r="D20" s="31"/>
      <c r="E20" s="13"/>
      <c r="F20" s="57"/>
      <c r="G20" s="32"/>
    </row>
    <row r="21" spans="1:7" ht="69.75" customHeight="1">
      <c r="A21" s="10"/>
      <c r="B21" s="30"/>
      <c r="C21" s="13"/>
      <c r="D21" s="31"/>
      <c r="E21" s="13"/>
      <c r="F21" s="57"/>
      <c r="G21" s="32"/>
    </row>
    <row r="22" spans="1:7" ht="114" customHeight="1" thickBot="1">
      <c r="A22" s="52"/>
      <c r="B22" s="33"/>
      <c r="C22" s="18"/>
      <c r="D22" s="34"/>
      <c r="E22" s="18"/>
      <c r="F22" s="34"/>
      <c r="G22" s="35"/>
    </row>
    <row r="23" ht="31.5" customHeight="1"/>
  </sheetData>
  <sheetProtection/>
  <mergeCells count="6">
    <mergeCell ref="A1:G1"/>
    <mergeCell ref="A3:A4"/>
    <mergeCell ref="B3:C3"/>
    <mergeCell ref="D3:E3"/>
    <mergeCell ref="F3:G3"/>
    <mergeCell ref="B2:E2"/>
  </mergeCells>
  <printOptions/>
  <pageMargins left="0.5118110236220472" right="0.5118110236220472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2"/>
  <dimension ref="A1:H33"/>
  <sheetViews>
    <sheetView view="pageBreakPreview" zoomScaleSheetLayoutView="100" workbookViewId="0" topLeftCell="A1">
      <selection activeCell="A27" sqref="A27"/>
    </sheetView>
  </sheetViews>
  <sheetFormatPr defaultColWidth="9.00390625" defaultRowHeight="16.5"/>
  <cols>
    <col min="1" max="1" width="44.375" style="0" customWidth="1"/>
    <col min="2" max="3" width="23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1.5" customHeight="1">
      <c r="A1" s="69" t="s">
        <v>42</v>
      </c>
      <c r="B1" s="69"/>
      <c r="C1" s="69"/>
      <c r="D1" s="22"/>
      <c r="E1" s="22"/>
      <c r="F1" s="22"/>
      <c r="G1" s="22"/>
      <c r="H1" s="23"/>
    </row>
    <row r="2" spans="1:6" ht="18" customHeight="1" thickBot="1">
      <c r="A2" s="78" t="s">
        <v>47</v>
      </c>
      <c r="B2" s="78"/>
      <c r="C2" s="59" t="s">
        <v>0</v>
      </c>
      <c r="D2" s="25"/>
      <c r="E2" s="25"/>
      <c r="F2" s="26"/>
    </row>
    <row r="3" spans="1:3" ht="18.75" customHeight="1">
      <c r="A3" s="64" t="s">
        <v>19</v>
      </c>
      <c r="B3" s="74" t="s">
        <v>2</v>
      </c>
      <c r="C3" s="75"/>
    </row>
    <row r="4" spans="1:3" ht="19.5" customHeight="1">
      <c r="A4" s="65"/>
      <c r="B4" s="76"/>
      <c r="C4" s="77"/>
    </row>
    <row r="5" spans="1:3" ht="22.5" customHeight="1">
      <c r="A5" s="60" t="s">
        <v>12</v>
      </c>
      <c r="B5" s="36"/>
      <c r="C5" s="36"/>
    </row>
    <row r="6" spans="1:3" ht="21.75" customHeight="1">
      <c r="A6" s="37" t="s">
        <v>52</v>
      </c>
      <c r="B6" s="38">
        <v>19534797</v>
      </c>
      <c r="C6" s="39"/>
    </row>
    <row r="7" spans="1:3" ht="21.75" customHeight="1">
      <c r="A7" s="37" t="s">
        <v>13</v>
      </c>
      <c r="B7" s="38">
        <v>1712069</v>
      </c>
      <c r="C7" s="39"/>
    </row>
    <row r="8" spans="1:3" ht="22.5" customHeight="1">
      <c r="A8" s="40" t="s">
        <v>37</v>
      </c>
      <c r="B8" s="41"/>
      <c r="C8" s="41">
        <f>IF(SUM(B6:B7)=0,0,SUM(B6:B7))</f>
        <v>21246866</v>
      </c>
    </row>
    <row r="9" spans="1:3" ht="22.5" customHeight="1">
      <c r="A9" s="42" t="s">
        <v>14</v>
      </c>
      <c r="B9" s="39"/>
      <c r="C9" s="39"/>
    </row>
    <row r="10" spans="1:3" ht="21" customHeight="1">
      <c r="A10" s="37" t="s">
        <v>40</v>
      </c>
      <c r="B10" s="38">
        <v>750000</v>
      </c>
      <c r="C10" s="39"/>
    </row>
    <row r="11" spans="1:3" ht="22.5" customHeight="1">
      <c r="A11" s="37" t="s">
        <v>44</v>
      </c>
      <c r="B11" s="38">
        <v>-26248100</v>
      </c>
      <c r="C11" s="39"/>
    </row>
    <row r="12" spans="1:3" ht="21" customHeight="1">
      <c r="A12" s="37" t="s">
        <v>53</v>
      </c>
      <c r="B12" s="38">
        <v>-6402900</v>
      </c>
      <c r="C12" s="39"/>
    </row>
    <row r="13" spans="1:3" ht="21" customHeight="1">
      <c r="A13" s="40" t="s">
        <v>30</v>
      </c>
      <c r="B13" s="38"/>
      <c r="C13" s="41">
        <f>IF(SUM(B10:B12)=0,0,SUM(B10:B12))</f>
        <v>-31901000</v>
      </c>
    </row>
    <row r="14" spans="1:3" ht="21" customHeight="1">
      <c r="A14" s="42" t="s">
        <v>38</v>
      </c>
      <c r="B14" s="38"/>
      <c r="C14" s="41"/>
    </row>
    <row r="15" spans="1:3" ht="21" customHeight="1">
      <c r="A15" s="37" t="s">
        <v>27</v>
      </c>
      <c r="B15" s="38">
        <v>60735304</v>
      </c>
      <c r="C15" s="41"/>
    </row>
    <row r="16" spans="1:3" ht="21" customHeight="1">
      <c r="A16" s="37" t="s">
        <v>18</v>
      </c>
      <c r="B16" s="38">
        <v>-47113115</v>
      </c>
      <c r="C16" s="41"/>
    </row>
    <row r="17" spans="1:3" ht="21" customHeight="1">
      <c r="A17" s="40" t="s">
        <v>31</v>
      </c>
      <c r="B17" s="38"/>
      <c r="C17" s="41">
        <f>IF(SUM(B15:B16)=0,0,SUM(B15:B16))</f>
        <v>13622189</v>
      </c>
    </row>
    <row r="18" spans="1:3" ht="21" customHeight="1">
      <c r="A18" s="42" t="s">
        <v>39</v>
      </c>
      <c r="B18" s="38"/>
      <c r="C18" s="41">
        <f>IF(SUM(C8,C13,C17)=0,0,SUM(C8,C13,C17))</f>
        <v>2968055</v>
      </c>
    </row>
    <row r="19" spans="1:3" ht="21" customHeight="1">
      <c r="A19" s="42" t="s">
        <v>15</v>
      </c>
      <c r="B19" s="38"/>
      <c r="C19" s="44">
        <v>212151968</v>
      </c>
    </row>
    <row r="20" spans="1:3" ht="21" customHeight="1">
      <c r="A20" s="42" t="s">
        <v>16</v>
      </c>
      <c r="B20" s="38"/>
      <c r="C20" s="45">
        <f>C18+C19</f>
        <v>215120023</v>
      </c>
    </row>
    <row r="21" spans="1:3" ht="21" customHeight="1">
      <c r="A21" s="42"/>
      <c r="B21" s="38"/>
      <c r="C21" s="45"/>
    </row>
    <row r="22" spans="1:3" ht="21" customHeight="1">
      <c r="A22" s="42"/>
      <c r="B22" s="38"/>
      <c r="C22" s="45"/>
    </row>
    <row r="23" spans="1:3" ht="21" customHeight="1">
      <c r="A23" s="42"/>
      <c r="B23" s="38"/>
      <c r="C23" s="45"/>
    </row>
    <row r="24" spans="1:3" ht="22.5" customHeight="1">
      <c r="A24" s="42"/>
      <c r="B24" s="39"/>
      <c r="C24" s="39"/>
    </row>
    <row r="25" spans="1:3" ht="22.5" customHeight="1">
      <c r="A25" s="42"/>
      <c r="B25" s="39"/>
      <c r="C25" s="39"/>
    </row>
    <row r="26" spans="1:3" ht="30" customHeight="1">
      <c r="A26" s="37"/>
      <c r="B26" s="38"/>
      <c r="C26" s="39"/>
    </row>
    <row r="27" spans="1:3" ht="30" customHeight="1">
      <c r="A27" s="37"/>
      <c r="B27" s="38"/>
      <c r="C27" s="39"/>
    </row>
    <row r="28" spans="1:3" ht="30" customHeight="1">
      <c r="A28" s="37"/>
      <c r="B28" s="38"/>
      <c r="C28" s="39"/>
    </row>
    <row r="29" spans="1:3" ht="26.25" customHeight="1">
      <c r="A29" s="37"/>
      <c r="B29" s="38"/>
      <c r="C29" s="39"/>
    </row>
    <row r="30" spans="1:3" ht="24.75" customHeight="1">
      <c r="A30" s="37"/>
      <c r="B30" s="38"/>
      <c r="C30" s="39"/>
    </row>
    <row r="31" spans="1:3" ht="24.75" customHeight="1">
      <c r="A31" s="40"/>
      <c r="B31" s="41"/>
      <c r="C31" s="41"/>
    </row>
    <row r="32" spans="1:3" ht="36" customHeight="1">
      <c r="A32" s="43"/>
      <c r="B32" s="41"/>
      <c r="C32" s="44"/>
    </row>
    <row r="33" spans="1:3" ht="24.75" customHeight="1" thickBot="1">
      <c r="A33" s="46"/>
      <c r="B33" s="56"/>
      <c r="C33" s="56"/>
    </row>
  </sheetData>
  <sheetProtection/>
  <mergeCells count="4">
    <mergeCell ref="A1:C1"/>
    <mergeCell ref="A3:A4"/>
    <mergeCell ref="B3:C4"/>
    <mergeCell ref="A2:B2"/>
  </mergeCells>
  <printOptions/>
  <pageMargins left="0.5118110236220472" right="0.5118110236220472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主計處</cp:lastModifiedBy>
  <cp:lastPrinted>2010-08-18T14:28:48Z</cp:lastPrinted>
  <dcterms:created xsi:type="dcterms:W3CDTF">2001-07-11T06:52:26Z</dcterms:created>
  <dcterms:modified xsi:type="dcterms:W3CDTF">2010-08-19T09:17:54Z</dcterms:modified>
  <cp:category>I13</cp:category>
  <cp:version/>
  <cp:contentType/>
  <cp:contentStatus/>
</cp:coreProperties>
</file>