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<sst xmlns="http://schemas.openxmlformats.org/spreadsheetml/2006/main" count="429" uniqueCount="168">
  <si>
    <t>單位：新臺幣千元</t>
  </si>
  <si>
    <t xml:space="preserve">１３４ 固 定 資 產 建 設 改 良 擴 </t>
  </si>
  <si>
    <t>單位：新臺幣千元</t>
  </si>
  <si>
    <t>金            額</t>
  </si>
  <si>
    <t>%</t>
  </si>
  <si>
    <t>中央銀行</t>
  </si>
  <si>
    <t xml:space="preserve">          1.分年性項目</t>
  </si>
  <si>
    <t xml:space="preserve">          2.一次性項目</t>
  </si>
  <si>
    <t>機關及計畫名稱</t>
  </si>
  <si>
    <t xml:space="preserve">          5.第二期煤輪建造計畫</t>
  </si>
  <si>
    <t xml:space="preserve">          7.風力發電第二期計畫</t>
  </si>
  <si>
    <t xml:space="preserve">        11.第三期煤輪建造計畫</t>
  </si>
  <si>
    <t xml:space="preserve">        12.風力發電第三期計畫</t>
  </si>
  <si>
    <t xml:space="preserve">        15.太陽光電第一期計畫</t>
  </si>
  <si>
    <t xml:space="preserve">        16.第六配電計畫</t>
  </si>
  <si>
    <t>漢翔航空工業股份有限公司</t>
  </si>
  <si>
    <t xml:space="preserve">          6.后豐大橋水管橋計畫</t>
  </si>
  <si>
    <t xml:space="preserve">        12.自來水復建工程計畫</t>
  </si>
  <si>
    <t xml:space="preserve">        14.地下水保育管理計畫</t>
  </si>
  <si>
    <t xml:space="preserve">          2.里港深井復建工程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</si>
  <si>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</si>
  <si>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</si>
  <si>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</si>
  <si>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</si>
  <si>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</si>
  <si>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 xml:space="preserve">          1.購建郵政局所計畫</t>
  </si>
  <si>
    <t>交通部花蓮港務局</t>
  </si>
  <si>
    <t>勞工保險局</t>
  </si>
  <si>
    <r>
      <t>充 與 資 金 來 源 綜 計 表</t>
    </r>
    <r>
      <rPr>
        <b/>
        <sz val="14"/>
        <rFont val="華康粗明體"/>
        <family val="3"/>
      </rPr>
      <t>（固定資產擴建）  (續)</t>
    </r>
  </si>
  <si>
    <r>
      <t>充 與 資 金 來 源 綜 計 表</t>
    </r>
    <r>
      <rPr>
        <b/>
        <sz val="14"/>
        <rFont val="華康粗明體"/>
        <family val="3"/>
      </rPr>
      <t>（固定資產擴建）</t>
    </r>
  </si>
  <si>
    <r>
      <t>充 與 資 金 來 源 綜 計 表</t>
    </r>
    <r>
      <rPr>
        <b/>
        <sz val="14"/>
        <rFont val="華康粗明體"/>
        <family val="3"/>
      </rPr>
      <t>（固定資產擴建）(續)</t>
    </r>
  </si>
  <si>
    <t>固定資</t>
  </si>
  <si>
    <t>產之擴建</t>
  </si>
  <si>
    <t>機關及計畫名稱</t>
  </si>
  <si>
    <t>土地</t>
  </si>
  <si>
    <r>
      <t>土</t>
    </r>
    <r>
      <rPr>
        <sz val="11"/>
        <rFont val="新細明體"/>
        <family val="1"/>
      </rPr>
      <t>地改良物</t>
    </r>
  </si>
  <si>
    <r>
      <t>房</t>
    </r>
    <r>
      <rPr>
        <sz val="11"/>
        <rFont val="新細明體"/>
        <family val="1"/>
      </rPr>
      <t>屋</t>
    </r>
    <r>
      <rPr>
        <sz val="11"/>
        <rFont val="新細明體"/>
        <family val="1"/>
      </rPr>
      <t>及</t>
    </r>
    <r>
      <rPr>
        <sz val="11"/>
        <rFont val="新細明體"/>
        <family val="1"/>
      </rPr>
      <t>建</t>
    </r>
    <r>
      <rPr>
        <sz val="11"/>
        <rFont val="新細明體"/>
        <family val="1"/>
      </rPr>
      <t>築</t>
    </r>
  </si>
  <si>
    <r>
      <t>機</t>
    </r>
    <r>
      <rPr>
        <sz val="11"/>
        <rFont val="新細明體"/>
        <family val="1"/>
      </rPr>
      <t>械</t>
    </r>
    <r>
      <rPr>
        <sz val="11"/>
        <rFont val="新細明體"/>
        <family val="1"/>
      </rPr>
      <t>及</t>
    </r>
    <r>
      <rPr>
        <sz val="11"/>
        <rFont val="新細明體"/>
        <family val="1"/>
      </rPr>
      <t>設</t>
    </r>
    <r>
      <rPr>
        <sz val="11"/>
        <rFont val="新細明體"/>
        <family val="1"/>
      </rPr>
      <t>備</t>
    </r>
  </si>
  <si>
    <r>
      <t>交</t>
    </r>
    <r>
      <rPr>
        <sz val="11"/>
        <rFont val="新細明體"/>
        <family val="1"/>
      </rPr>
      <t>通及運輸設備</t>
    </r>
  </si>
  <si>
    <t>什項設備</t>
  </si>
  <si>
    <r>
      <t>核</t>
    </r>
    <r>
      <rPr>
        <sz val="11"/>
        <rFont val="新細明體"/>
        <family val="1"/>
      </rPr>
      <t>能燃料</t>
    </r>
  </si>
  <si>
    <r>
      <t>租</t>
    </r>
    <r>
      <rPr>
        <sz val="11"/>
        <rFont val="新細明體"/>
        <family val="1"/>
      </rPr>
      <t>賃權益改良</t>
    </r>
  </si>
  <si>
    <r>
      <t>租</t>
    </r>
    <r>
      <rPr>
        <sz val="11"/>
        <rFont val="新細明體"/>
        <family val="1"/>
      </rPr>
      <t>賃資產</t>
    </r>
  </si>
  <si>
    <t>合計</t>
  </si>
  <si>
    <t>金額</t>
  </si>
  <si>
    <t>金額</t>
  </si>
  <si>
    <t>金額</t>
  </si>
  <si>
    <t>金額</t>
  </si>
  <si>
    <t>金額</t>
  </si>
  <si>
    <t>%</t>
  </si>
  <si>
    <t>金額</t>
  </si>
  <si>
    <t>金額</t>
  </si>
  <si>
    <t>金額</t>
  </si>
  <si>
    <t>金            額</t>
  </si>
  <si>
    <t>金            額</t>
  </si>
  <si>
    <t>金            額</t>
  </si>
  <si>
    <t>金            額</t>
  </si>
  <si>
    <t>台灣中油股份有限公司</t>
  </si>
  <si>
    <t>台灣電力股份有限公司</t>
  </si>
  <si>
    <t>台灣自來水股份有限公司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</si>
  <si>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</si>
  <si>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</si>
  <si>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</si>
  <si>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</si>
  <si>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</si>
  <si>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</si>
  <si>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桃園國際機場股份有限公司</t>
  </si>
  <si>
    <r>
      <t xml:space="preserve">  一</t>
    </r>
    <r>
      <rPr>
        <sz val="12"/>
        <rFont val="新細明體"/>
        <family val="1"/>
      </rPr>
      <t xml:space="preserve">  </t>
    </r>
    <r>
      <rPr>
        <sz val="10"/>
        <rFont val="新細明體"/>
        <family val="1"/>
      </rPr>
      <t xml:space="preserve"> 般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建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築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及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設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備  計  畫        </t>
    </r>
  </si>
  <si>
    <r>
      <t xml:space="preserve">  一</t>
    </r>
    <r>
      <rPr>
        <sz val="12"/>
        <rFont val="新細明體"/>
        <family val="1"/>
      </rPr>
      <t xml:space="preserve">  </t>
    </r>
    <r>
      <rPr>
        <sz val="10"/>
        <rFont val="新細明體"/>
        <family val="1"/>
      </rPr>
      <t xml:space="preserve"> 般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建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築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及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設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備  計  畫        </t>
    </r>
  </si>
  <si>
    <t xml:space="preserve">          1.分年性項目</t>
  </si>
  <si>
    <t xml:space="preserve">          2.一次性項目</t>
  </si>
  <si>
    <t>行  政  院  主  管</t>
  </si>
  <si>
    <t>台灣糖業股份有限公司</t>
  </si>
  <si>
    <t xml:space="preserve">   一、繼  　　續　  　計　  　畫     </t>
  </si>
  <si>
    <t xml:space="preserve">          歐洲蝴蝶蘭基地拓展投資計畫
             </t>
  </si>
  <si>
    <r>
      <t>交</t>
    </r>
    <r>
      <rPr>
        <sz val="11"/>
        <rFont val="新細明體"/>
        <family val="1"/>
      </rPr>
      <t>通及運輸設備</t>
    </r>
  </si>
  <si>
    <t xml:space="preserve">          1.石化事業部三輕更新投資計畫
             </t>
  </si>
  <si>
    <t xml:space="preserve">          6.四萬噸級環島油輪汰換計畫
             </t>
  </si>
  <si>
    <t xml:space="preserve">          9.第二艘四萬噸級環島油輪汰換計畫
             </t>
  </si>
  <si>
    <t xml:space="preserve">   二、新  　　興  　　計  　　畫  </t>
  </si>
  <si>
    <t xml:space="preserve">   二、一 般 建 築 及 設 備 計 畫     </t>
  </si>
  <si>
    <t xml:space="preserve">   三、一 般 建 築 及 設 備 計 畫     </t>
  </si>
  <si>
    <t xml:space="preserve">          2.和平溪碧海水力發電工程計畫
             </t>
  </si>
  <si>
    <t xml:space="preserve">          3.興達一、二號機空污改善工程計畫
             </t>
  </si>
  <si>
    <t xml:space="preserve">          6.彰工火力第一、二號機發電計畫
             </t>
  </si>
  <si>
    <t xml:space="preserve">          8.林口電廠更新擴建計畫
             </t>
  </si>
  <si>
    <t xml:space="preserve">          9.深澳電廠更新擴建計畫
             </t>
  </si>
  <si>
    <t xml:space="preserve">        10.澎湖湖西風力發電計畫
             </t>
  </si>
  <si>
    <t xml:space="preserve">        13.大林電廠更新改建計畫
             </t>
  </si>
  <si>
    <t xml:space="preserve">        14.大甲溪發電廠青山分廠復建計畫
             </t>
  </si>
  <si>
    <t xml:space="preserve">        17.第七輸變電計畫</t>
  </si>
  <si>
    <t xml:space="preserve">          1.板新地區供水改善計畫二期工程
             </t>
  </si>
  <si>
    <t xml:space="preserve">          2.宜蘭羅東堰下游供水計畫
             </t>
  </si>
  <si>
    <t xml:space="preserve">          3.穩定供水設施及幹管改善
             </t>
  </si>
  <si>
    <t xml:space="preserve">          4.豐原一、二場廢水處理計畫
             </t>
  </si>
  <si>
    <t xml:space="preserve">          5.集集淨水場二期擴建工程計畫
             </t>
  </si>
  <si>
    <t xml:space="preserve">          7.台東成功供水系統擴建計畫
             </t>
  </si>
  <si>
    <t xml:space="preserve">          1.高雄地區增設地下水及伏流水工程
             </t>
  </si>
  <si>
    <t xml:space="preserve">          3.水庫設施更新改善計畫
             </t>
  </si>
  <si>
    <t xml:space="preserve">          4.調度及備援系統提升計畫
             </t>
  </si>
  <si>
    <t xml:space="preserve">   三、一 般 建 築 及 設 備 計 畫     </t>
  </si>
  <si>
    <t xml:space="preserve">          2.探採事業部高雄外海Ｆ構造油氣田
             開發投資計畫
            </t>
  </si>
  <si>
    <t xml:space="preserve">          3.煉製事業部大林廠重油轉化工場投
             資計畫</t>
  </si>
  <si>
    <t xml:space="preserve">          4.煉製事業部桃園廠第三重油加氫脫
             硫工場投資計畫
             </t>
  </si>
  <si>
    <t xml:space="preserve">          5.煉製事業部高雄廠第二媒裂工場環
             保汽油品質提升計畫
             </t>
  </si>
  <si>
    <t xml:space="preserve">          7.環（離）島油品/化學品小噸位油輪
             建造計畫
            </t>
  </si>
  <si>
    <t xml:space="preserve">          8.煉製事業部大林廠烷化工場投資計
             畫</t>
  </si>
  <si>
    <t xml:space="preserve">        10.油品行銷事業部加油站新、改建及
             增設加氣站投資計畫
             </t>
  </si>
  <si>
    <t xml:space="preserve">        12.煉製事業部大林廠第十硫磺工場投
             資計畫</t>
  </si>
  <si>
    <t xml:space="preserve">          1.煉製事業部大林廠蒸餾暨相關工場
             更新投資計畫
             </t>
  </si>
  <si>
    <t xml:space="preserve">          2.煉製事業部桃園廠沙崙NO.1海底及
             陸上原油管線汰舊更新投資計畫
             </t>
  </si>
  <si>
    <t xml:space="preserve">          1.核能四廠第一、二號機發電工程計
             畫</t>
  </si>
  <si>
    <t xml:space="preserve">          4.萬大電廠擴充暨松林分廠水力發電
             計畫</t>
  </si>
  <si>
    <t xml:space="preserve">        18.台中發電廠第2階段煤灰填海工程
             計畫</t>
  </si>
  <si>
    <t xml:space="preserve">        11.油品行銷事業部增設加氣站投資計
             畫</t>
  </si>
  <si>
    <t xml:space="preserve">          9.離島地區供水改善計畫－馬公增
            建4,000噸海水淡化廠
            </t>
  </si>
  <si>
    <t xml:space="preserve">        10.加速辦理降低自來水漏水率及穩定
             供水計畫
             </t>
  </si>
  <si>
    <t xml:space="preserve">        11.加強辦理無自來水地區供水改善計
             畫</t>
  </si>
  <si>
    <t xml:space="preserve">        13.加速辦理降低自來水漏水率計畫（
             台水公司自籌經費辦理部分）
             </t>
  </si>
  <si>
    <t xml:space="preserve">   一、新  　　興  　　計  　　畫  </t>
  </si>
  <si>
    <t xml:space="preserve">          1.台北啤酒工場土地開發再利用投資
             計畫</t>
  </si>
  <si>
    <t xml:space="preserve">          2.花蓮酒廠（西北側）土地開發再利
             用投資 計畫
            </t>
  </si>
  <si>
    <t xml:space="preserve">          3.竹南啤酒廠製瓶工場土地開發再利
             用投資計畫
             </t>
  </si>
  <si>
    <t xml:space="preserve">          2.郵政資訊作業發展計畫
             </t>
  </si>
  <si>
    <t xml:space="preserve">          1.臺鐵整體購置及汰換車輛計畫
             （2001－2014年）
             </t>
  </si>
  <si>
    <t xml:space="preserve">   二、一 般 建 築 及 設 備 計 畫     </t>
  </si>
  <si>
    <t xml:space="preserve">          3.臺北機廠遷建建設計畫
             </t>
  </si>
  <si>
    <t xml:space="preserve">          4.環島鐵路整體系統安全提昇計畫
             </t>
  </si>
  <si>
    <t xml:space="preserve">          1.東岸聯外道路新建工程計畫
        </t>
  </si>
  <si>
    <t xml:space="preserve">          3.臺北港港區公共設施工程計畫
             </t>
  </si>
  <si>
    <t xml:space="preserve">          5.臺北港東17號公務碼頭浚渫造地
             及新建工程計畫
             </t>
  </si>
  <si>
    <t xml:space="preserve">   三、一 般 建 築 及 設 備 計 畫     </t>
  </si>
  <si>
    <t xml:space="preserve">          1.高雄港洲際貨櫃中心第一期工程計
             畫</t>
  </si>
  <si>
    <t xml:space="preserve">          2.高雄港前鎮商港區土地開發計畫
             </t>
  </si>
  <si>
    <t xml:space="preserve">          3.高雄港聯外高架道路計畫
             </t>
  </si>
  <si>
    <t xml:space="preserve">          4.高雄港港區污水系統工程(第一期)
             </t>
  </si>
  <si>
    <t xml:space="preserve">          5.高雄港第66號碼頭延建工程
             </t>
  </si>
  <si>
    <t xml:space="preserve">          6.澎湖國內商港建設計畫
             </t>
  </si>
  <si>
    <t xml:space="preserve">          7.高雄港客運專區建設計畫
             </t>
  </si>
  <si>
    <t xml:space="preserve">          9.自航式挖泥船汰換計畫
             </t>
  </si>
  <si>
    <t xml:space="preserve">          1.高雄港洲際貨櫃中心第二期工程
             計畫</t>
  </si>
  <si>
    <t xml:space="preserve">          1.國家重要交通門戶－臺灣桃園國際
             機場第一航廈改善工程專案計畫
             </t>
  </si>
  <si>
    <t xml:space="preserve">          2.臺灣桃園國際機場道面整建及助導
             航設施提升工程計畫
             </t>
  </si>
  <si>
    <t xml:space="preserve">   二、一 般 建 築 及 設 備 計 畫     </t>
  </si>
  <si>
    <t xml:space="preserve">          8.高雄港第115、116及117號碼頭改
             建工程
             </t>
  </si>
  <si>
    <t xml:space="preserve">          6.臺北港航道迴船池水域加深工程
             計畫</t>
  </si>
  <si>
    <t xml:space="preserve">          7.基隆港西岸客運專區港務大樓興
             建工程計畫
             </t>
  </si>
  <si>
    <t xml:space="preserve">          2.臺北港水域設施及港區安全工程
             計畫</t>
  </si>
  <si>
    <t>交  通  部  主  管</t>
  </si>
  <si>
    <t>經  濟  部  主  管</t>
  </si>
  <si>
    <t>財  政  部  主  管</t>
  </si>
  <si>
    <t>行政院勞工委員會主管</t>
  </si>
  <si>
    <t xml:space="preserve">          2.臺中港工業專業區（II）公共設施
             新建工程計畫
             </t>
  </si>
  <si>
    <t>行政院金融監督管理委員會主管</t>
  </si>
  <si>
    <t xml:space="preserve">          1.中山區中山一、二路道路拓寬工程
             －後續計畫新建工程計畫
             </t>
  </si>
  <si>
    <t xml:space="preserve">          3.新增門式貨櫃起重機2台及基礎軌
             道等相關設施工程
             </t>
  </si>
  <si>
    <t>總計</t>
  </si>
  <si>
    <t xml:space="preserve">          4.蘇澳港港區疏浚土方回填區闢建
             工程計畫</t>
  </si>
  <si>
    <t xml:space="preserve">          8.大台中區支援彰化送水幹管～大度
             橋水管橋工程計畫
             </t>
  </si>
  <si>
    <t xml:space="preserve">          1.臺中港北側淤沙區漂飛沙整治第三
             期工程計畫
             </t>
  </si>
  <si>
    <t xml:space="preserve">          2.5200匹（HP）馬力級港勤拖船2艘
             汰換計畫
             </t>
  </si>
  <si>
    <t xml:space="preserve">          4.4000匹馬力港勤拖船2艘購建計
             畫</t>
  </si>
  <si>
    <t>依業別分析：製造業60,771,967千元，占25.12%；水電燃氣業158,382,113 千元，占65.46%；運輸、倉儲及通信業</t>
  </si>
  <si>
    <t>20,806,979 千元，占8.60%；金融、保險及不動產業1,992,369千元，占0.82%。</t>
  </si>
  <si>
    <t xml:space="preserve">          2.臺北商港物流倉儲區填海造地計畫
             －第一期造地工程及第二期圍堤工
             程計畫
             </t>
  </si>
  <si>
    <t xml:space="preserve">          2.臺鐵都會區捷運化暨區域鐵路後續
             建設計畫（基隆－苗栗段）
             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</si>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</sst>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0.00"/>
    <numFmt numFmtId="178" formatCode="#,##0_ "/>
    <numFmt numFmtId="179" formatCode="0.00_);[Red]\(0.00\)"/>
    <numFmt numFmtId="180" formatCode="#,##0.0"/>
    <numFmt numFmtId="181" formatCode="#,##0.00_ "/>
    <numFmt numFmtId="182" formatCode="#,##0.0_ "/>
    <numFmt numFmtId="183" formatCode="0.000"/>
    <numFmt numFmtId="184" formatCode="0.0000"/>
    <numFmt numFmtId="185" formatCode="0.0"/>
    <numFmt numFmtId="186" formatCode="0.0_);[Red]\(0.0\)"/>
    <numFmt numFmtId="187" formatCode="0_);[Red]\(0\)"/>
  </numFmts>
  <fonts count="2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8"/>
      <name val="新細明體"/>
      <family val="1"/>
    </font>
    <font>
      <sz val="9"/>
      <color indexed="59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sz val="18"/>
      <name val="新細明體"/>
      <family val="1"/>
    </font>
    <font>
      <sz val="18"/>
      <name val="細明體"/>
      <family val="3"/>
    </font>
    <font>
      <sz val="18"/>
      <color indexed="59"/>
      <name val="新細明體"/>
      <family val="1"/>
    </font>
    <font>
      <b/>
      <sz val="22"/>
      <name val="華康粗明體"/>
      <family val="3"/>
    </font>
    <font>
      <sz val="22"/>
      <name val="華康粗明體"/>
      <family val="3"/>
    </font>
    <font>
      <b/>
      <sz val="14"/>
      <name val="華康粗明體"/>
      <family val="3"/>
    </font>
    <font>
      <sz val="11"/>
      <name val="新細明體"/>
      <family val="1"/>
    </font>
    <font>
      <sz val="10"/>
      <name val="華康粗明體"/>
      <family val="3"/>
    </font>
    <font>
      <b/>
      <sz val="20"/>
      <name val="華康粗明體"/>
      <family val="3"/>
    </font>
    <font>
      <sz val="20"/>
      <name val="華康粗明體"/>
      <family val="3"/>
    </font>
    <font>
      <sz val="22"/>
      <color indexed="59"/>
      <name val="華康粗明體"/>
      <family val="3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華康中黑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2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178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4" fontId="19" fillId="0" borderId="0" xfId="0" applyNumberFormat="1" applyFont="1" applyAlignment="1">
      <alignment vertical="top"/>
    </xf>
    <xf numFmtId="0" fontId="20" fillId="0" borderId="0" xfId="0" applyFont="1" applyAlignment="1">
      <alignment vertical="center"/>
    </xf>
    <xf numFmtId="178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178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178" fontId="19" fillId="0" borderId="4" xfId="0" applyNumberFormat="1" applyFont="1" applyBorder="1" applyAlignment="1">
      <alignment vertical="top"/>
    </xf>
    <xf numFmtId="4" fontId="19" fillId="0" borderId="4" xfId="0" applyNumberFormat="1" applyFont="1" applyBorder="1" applyAlignment="1">
      <alignment vertical="top"/>
    </xf>
    <xf numFmtId="0" fontId="14" fillId="0" borderId="8" xfId="0" applyFont="1" applyBorder="1" applyAlignment="1">
      <alignment horizontal="distributed" vertical="center" indent="1"/>
    </xf>
    <xf numFmtId="0" fontId="14" fillId="0" borderId="7" xfId="0" applyFont="1" applyBorder="1" applyAlignment="1">
      <alignment horizontal="distributed" vertical="center" indent="1"/>
    </xf>
    <xf numFmtId="0" fontId="14" fillId="0" borderId="6" xfId="0" applyFont="1" applyBorder="1" applyAlignment="1">
      <alignment horizontal="distributed" vertical="center" indent="1"/>
    </xf>
    <xf numFmtId="179" fontId="14" fillId="0" borderId="6" xfId="0" applyNumberFormat="1" applyFont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8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vertical="top"/>
    </xf>
    <xf numFmtId="178" fontId="19" fillId="0" borderId="0" xfId="0" applyNumberFormat="1" applyFont="1" applyBorder="1" applyAlignment="1">
      <alignment vertical="top"/>
    </xf>
    <xf numFmtId="4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4" fillId="0" borderId="3" xfId="0" applyFont="1" applyBorder="1" applyAlignment="1">
      <alignment horizontal="distributed" vertical="center" indent="1"/>
    </xf>
    <xf numFmtId="179" fontId="14" fillId="0" borderId="9" xfId="0" applyNumberFormat="1" applyFont="1" applyBorder="1" applyAlignment="1">
      <alignment horizontal="distributed" vertical="center" indent="1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2" fontId="19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2" fontId="19" fillId="0" borderId="4" xfId="0" applyNumberFormat="1" applyFont="1" applyBorder="1" applyAlignment="1">
      <alignment vertical="top"/>
    </xf>
    <xf numFmtId="179" fontId="19" fillId="0" borderId="0" xfId="0" applyNumberFormat="1" applyFont="1" applyAlignment="1">
      <alignment vertical="top"/>
    </xf>
    <xf numFmtId="187" fontId="19" fillId="0" borderId="0" xfId="0" applyNumberFormat="1" applyFont="1" applyAlignment="1">
      <alignment vertical="top"/>
    </xf>
    <xf numFmtId="187" fontId="19" fillId="0" borderId="4" xfId="0" applyNumberFormat="1" applyFont="1" applyBorder="1" applyAlignment="1">
      <alignment vertical="top"/>
    </xf>
    <xf numFmtId="187" fontId="3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vertical="top"/>
    </xf>
    <xf numFmtId="187" fontId="3" fillId="0" borderId="4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vertical="top"/>
    </xf>
    <xf numFmtId="187" fontId="3" fillId="0" borderId="0" xfId="0" applyNumberFormat="1" applyFont="1" applyBorder="1" applyAlignment="1">
      <alignment vertical="top"/>
    </xf>
    <xf numFmtId="0" fontId="21" fillId="0" borderId="4" xfId="0" applyFont="1" applyFill="1" applyBorder="1" applyAlignment="1">
      <alignment horizontal="distributed" vertical="top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distributed" vertical="center" indent="1"/>
    </xf>
    <xf numFmtId="0" fontId="14" fillId="0" borderId="6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distributed" vertical="center" inden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4" fillId="0" borderId="5" xfId="0" applyFont="1" applyBorder="1" applyAlignment="1">
      <alignment horizontal="distributed" vertical="center" inden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distributed" vertical="center" indent="1"/>
    </xf>
    <xf numFmtId="0" fontId="14" fillId="0" borderId="11" xfId="0" applyFont="1" applyBorder="1" applyAlignment="1">
      <alignment horizontal="distributed" vertical="center" indent="1"/>
    </xf>
    <xf numFmtId="4" fontId="3" fillId="0" borderId="0" xfId="0" applyNumberFormat="1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3"/>
  <sheetViews>
    <sheetView tabSelected="1" zoomScale="75" zoomScaleNormal="75" workbookViewId="0" topLeftCell="C48">
      <selection activeCell="V51" sqref="V51"/>
    </sheetView>
  </sheetViews>
  <sheetFormatPr defaultColWidth="9.00390625" defaultRowHeight="16.5"/>
  <cols>
    <col min="1" max="1" width="33.625" style="0" customWidth="1"/>
    <col min="2" max="2" width="9.625" style="0" customWidth="1"/>
    <col min="3" max="3" width="5.125" style="0" customWidth="1"/>
    <col min="4" max="4" width="9.375" style="0" customWidth="1"/>
    <col min="5" max="5" width="5.125" style="0" customWidth="1"/>
    <col min="6" max="6" width="9.75390625" style="0" customWidth="1"/>
    <col min="7" max="7" width="5.125" style="0" customWidth="1"/>
    <col min="8" max="8" width="10.25390625" style="0" customWidth="1"/>
    <col min="9" max="9" width="5.125" style="0" customWidth="1"/>
    <col min="10" max="10" width="0.5" style="0" customWidth="1"/>
    <col min="11" max="11" width="12.25390625" style="0" customWidth="1"/>
    <col min="12" max="12" width="5.375" style="0" customWidth="1"/>
    <col min="13" max="13" width="9.375" style="0" customWidth="1"/>
    <col min="14" max="14" width="5.125" style="0" customWidth="1"/>
    <col min="15" max="15" width="9.875" style="0" customWidth="1"/>
    <col min="16" max="16" width="5.125" style="0" customWidth="1"/>
    <col min="17" max="17" width="10.625" style="0" customWidth="1"/>
    <col min="18" max="18" width="5.125" style="0" customWidth="1"/>
    <col min="19" max="19" width="8.125" style="0" customWidth="1"/>
    <col min="20" max="20" width="4.625" style="0" customWidth="1"/>
    <col min="21" max="21" width="11.25390625" style="0" customWidth="1"/>
    <col min="22" max="22" width="5.625" style="0" customWidth="1"/>
    <col min="23" max="23" width="7.75390625" style="0" customWidth="1"/>
    <col min="25" max="52" width="9.125" style="0" customWidth="1"/>
    <col min="53" max="53" width="11.625" style="0" customWidth="1"/>
    <col min="54" max="16384" width="2.75390625" style="0" customWidth="1"/>
  </cols>
  <sheetData>
    <row r="1" spans="1:53" s="16" customFormat="1" ht="30" customHeight="1">
      <c r="A1" s="103" t="s">
        <v>1</v>
      </c>
      <c r="B1" s="104"/>
      <c r="C1" s="104"/>
      <c r="D1" s="104"/>
      <c r="E1" s="104"/>
      <c r="F1" s="104"/>
      <c r="G1" s="104"/>
      <c r="H1" s="104"/>
      <c r="I1" s="104"/>
      <c r="J1" s="27"/>
      <c r="K1" s="105" t="s">
        <v>29</v>
      </c>
      <c r="L1" s="104"/>
      <c r="M1" s="104"/>
      <c r="N1" s="104"/>
      <c r="O1" s="104"/>
      <c r="P1" s="104"/>
      <c r="Q1" s="104"/>
      <c r="R1" s="104"/>
      <c r="S1" s="104"/>
      <c r="T1" s="106"/>
      <c r="U1" s="106"/>
      <c r="V1" s="3"/>
      <c r="X1" s="17"/>
      <c r="Y1" s="18"/>
      <c r="Z1" s="23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0"/>
    </row>
    <row r="2" spans="1:52" ht="20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9" t="s">
        <v>0</v>
      </c>
      <c r="X2" s="4"/>
      <c r="Y2" s="5"/>
      <c r="Z2" s="24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5" s="8" customFormat="1" ht="21.75" customHeight="1">
      <c r="A3" s="7"/>
      <c r="B3" s="102" t="s">
        <v>31</v>
      </c>
      <c r="C3" s="107"/>
      <c r="D3" s="107"/>
      <c r="E3" s="107"/>
      <c r="F3" s="107"/>
      <c r="G3" s="107"/>
      <c r="H3" s="107"/>
      <c r="I3" s="107"/>
      <c r="J3" s="29"/>
      <c r="K3" s="111" t="s">
        <v>32</v>
      </c>
      <c r="L3" s="112"/>
      <c r="M3" s="98"/>
      <c r="N3" s="98"/>
      <c r="O3" s="98"/>
      <c r="P3" s="98"/>
      <c r="Q3" s="98"/>
      <c r="R3" s="98"/>
      <c r="S3" s="98"/>
      <c r="T3" s="98"/>
      <c r="U3" s="98"/>
      <c r="V3" s="102"/>
      <c r="X3" s="9"/>
      <c r="Y3" s="5"/>
      <c r="Z3" s="24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/>
      <c r="BB3" s="10"/>
      <c r="BC3" s="1"/>
    </row>
    <row r="4" spans="1:55" s="8" customFormat="1" ht="21.75" customHeight="1">
      <c r="A4" s="11" t="s">
        <v>8</v>
      </c>
      <c r="B4" s="102" t="s">
        <v>34</v>
      </c>
      <c r="C4" s="101"/>
      <c r="D4" s="102" t="s">
        <v>35</v>
      </c>
      <c r="E4" s="101"/>
      <c r="F4" s="102" t="s">
        <v>36</v>
      </c>
      <c r="G4" s="101"/>
      <c r="H4" s="102" t="s">
        <v>37</v>
      </c>
      <c r="I4" s="101"/>
      <c r="J4" s="80"/>
      <c r="K4" s="107" t="s">
        <v>75</v>
      </c>
      <c r="L4" s="101"/>
      <c r="M4" s="101" t="s">
        <v>39</v>
      </c>
      <c r="N4" s="98"/>
      <c r="O4" s="98" t="s">
        <v>40</v>
      </c>
      <c r="P4" s="98"/>
      <c r="Q4" s="98" t="s">
        <v>41</v>
      </c>
      <c r="R4" s="98"/>
      <c r="S4" s="98" t="s">
        <v>42</v>
      </c>
      <c r="T4" s="98"/>
      <c r="U4" s="99" t="s">
        <v>43</v>
      </c>
      <c r="V4" s="100"/>
      <c r="X4" s="12"/>
      <c r="Y4" s="5"/>
      <c r="Z4" s="2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/>
      <c r="BB4" s="13"/>
      <c r="BC4" s="10"/>
    </row>
    <row r="5" spans="1:55" s="8" customFormat="1" ht="21.75" customHeight="1">
      <c r="A5" s="14"/>
      <c r="B5" s="54" t="s">
        <v>45</v>
      </c>
      <c r="C5" s="30" t="s">
        <v>4</v>
      </c>
      <c r="D5" s="56" t="s">
        <v>44</v>
      </c>
      <c r="E5" s="31" t="str">
        <f>C5</f>
        <v>%</v>
      </c>
      <c r="F5" s="56" t="s">
        <v>44</v>
      </c>
      <c r="G5" s="30" t="str">
        <f>C5</f>
        <v>%</v>
      </c>
      <c r="H5" s="56" t="s">
        <v>44</v>
      </c>
      <c r="I5" s="30" t="str">
        <f>C5</f>
        <v>%</v>
      </c>
      <c r="J5" s="78"/>
      <c r="K5" s="76" t="s">
        <v>48</v>
      </c>
      <c r="L5" s="77" t="s">
        <v>49</v>
      </c>
      <c r="M5" s="56" t="s">
        <v>48</v>
      </c>
      <c r="N5" s="57" t="s">
        <v>49</v>
      </c>
      <c r="O5" s="56" t="s">
        <v>48</v>
      </c>
      <c r="P5" s="57" t="s">
        <v>49</v>
      </c>
      <c r="Q5" s="56" t="s">
        <v>44</v>
      </c>
      <c r="R5" s="57" t="s">
        <v>49</v>
      </c>
      <c r="S5" s="56" t="s">
        <v>44</v>
      </c>
      <c r="T5" s="57" t="s">
        <v>49</v>
      </c>
      <c r="U5" s="30" t="s">
        <v>3</v>
      </c>
      <c r="V5" s="97" t="str">
        <f>P5</f>
        <v>%</v>
      </c>
      <c r="X5" s="2"/>
      <c r="Y5" s="5"/>
      <c r="Z5" s="24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/>
      <c r="BB5" s="15"/>
      <c r="BC5" s="13"/>
    </row>
    <row r="6" spans="1:26" ht="30" customHeight="1">
      <c r="A6" s="58" t="s">
        <v>71</v>
      </c>
      <c r="B6" s="40"/>
      <c r="C6" s="41"/>
      <c r="D6" s="40"/>
      <c r="E6" s="41"/>
      <c r="F6" s="40">
        <v>27000</v>
      </c>
      <c r="G6" s="82">
        <f>F6/U6*100</f>
        <v>16.321201240411295</v>
      </c>
      <c r="H6" s="40">
        <v>124238</v>
      </c>
      <c r="I6" s="42">
        <f aca="true" t="shared" si="0" ref="I6:I11">H6/U6*100</f>
        <v>75.1004962854155</v>
      </c>
      <c r="J6" s="42"/>
      <c r="K6" s="40">
        <v>3146</v>
      </c>
      <c r="L6" s="42">
        <f>K6/U6*100</f>
        <v>1.9017221889753306</v>
      </c>
      <c r="M6" s="40">
        <v>11045</v>
      </c>
      <c r="N6" s="42">
        <f>M6/U6*100</f>
        <v>6.676580285197879</v>
      </c>
      <c r="O6" s="40"/>
      <c r="P6" s="41"/>
      <c r="Q6" s="40"/>
      <c r="R6" s="41"/>
      <c r="S6" s="41"/>
      <c r="T6" s="41"/>
      <c r="U6" s="40">
        <v>165429</v>
      </c>
      <c r="V6" s="86">
        <f>C6+E6+G6+I6+L6+N6+P6+R6+T6</f>
        <v>100</v>
      </c>
      <c r="W6" s="43"/>
      <c r="Z6" s="25"/>
    </row>
    <row r="7" spans="1:26" ht="30" customHeight="1">
      <c r="A7" s="59" t="s">
        <v>5</v>
      </c>
      <c r="B7" s="40"/>
      <c r="C7" s="41"/>
      <c r="D7" s="40"/>
      <c r="E7" s="41"/>
      <c r="F7" s="40">
        <v>27000</v>
      </c>
      <c r="G7" s="82">
        <f>F7/U7*100</f>
        <v>16.321201240411295</v>
      </c>
      <c r="H7" s="40">
        <v>124238</v>
      </c>
      <c r="I7" s="42">
        <f t="shared" si="0"/>
        <v>75.1004962854155</v>
      </c>
      <c r="J7" s="42"/>
      <c r="K7" s="40">
        <v>3146</v>
      </c>
      <c r="L7" s="42">
        <f>K7/U7*100</f>
        <v>1.9017221889753306</v>
      </c>
      <c r="M7" s="40">
        <v>11045</v>
      </c>
      <c r="N7" s="42">
        <f>M7/U7*100</f>
        <v>6.676580285197879</v>
      </c>
      <c r="O7" s="40"/>
      <c r="P7" s="41"/>
      <c r="Q7" s="40"/>
      <c r="R7" s="41"/>
      <c r="S7" s="41"/>
      <c r="T7" s="41"/>
      <c r="U7" s="40">
        <v>165429</v>
      </c>
      <c r="V7" s="86">
        <f aca="true" t="shared" si="1" ref="V7:V25">C7+E7+G7+I7+L7+N7+P7+R7+T7</f>
        <v>100</v>
      </c>
      <c r="W7" s="43"/>
      <c r="Z7" s="25"/>
    </row>
    <row r="8" spans="1:26" ht="28.5" customHeight="1">
      <c r="A8" s="60" t="s">
        <v>68</v>
      </c>
      <c r="B8" s="44"/>
      <c r="C8" s="45"/>
      <c r="D8" s="44"/>
      <c r="E8" s="45"/>
      <c r="F8" s="44">
        <f>SUM(F9:F10)</f>
        <v>27000</v>
      </c>
      <c r="G8" s="45">
        <f>F8/U8*100</f>
        <v>16.321201240411295</v>
      </c>
      <c r="H8" s="44">
        <f>SUM(H9:H10)</f>
        <v>124238</v>
      </c>
      <c r="I8" s="48">
        <f t="shared" si="0"/>
        <v>75.1004962854155</v>
      </c>
      <c r="J8" s="45"/>
      <c r="K8" s="44">
        <f>SUM(K9:K10)</f>
        <v>3146</v>
      </c>
      <c r="L8" s="48">
        <f>K8/U8*100</f>
        <v>1.9017221889753306</v>
      </c>
      <c r="M8" s="44">
        <f>SUM(M9:M10)</f>
        <v>11045</v>
      </c>
      <c r="N8" s="48">
        <f>M8/U8*100</f>
        <v>6.676580285197879</v>
      </c>
      <c r="O8" s="44"/>
      <c r="P8" s="45"/>
      <c r="Q8" s="44"/>
      <c r="R8" s="45"/>
      <c r="S8" s="45"/>
      <c r="T8" s="45"/>
      <c r="U8" s="44">
        <f>SUM(U9:U10)</f>
        <v>165429</v>
      </c>
      <c r="V8" s="88">
        <f t="shared" si="1"/>
        <v>100</v>
      </c>
      <c r="W8" s="43"/>
      <c r="Z8" s="25"/>
    </row>
    <row r="9" spans="1:26" ht="28.5" customHeight="1">
      <c r="A9" s="61" t="s">
        <v>69</v>
      </c>
      <c r="B9" s="44"/>
      <c r="C9" s="47"/>
      <c r="D9" s="44"/>
      <c r="E9" s="47"/>
      <c r="F9" s="44">
        <v>27000</v>
      </c>
      <c r="G9" s="45">
        <f>F9/U9*100</f>
        <v>26.681160136370373</v>
      </c>
      <c r="H9" s="44">
        <v>74195</v>
      </c>
      <c r="I9" s="48">
        <f t="shared" si="0"/>
        <v>73.31883986362962</v>
      </c>
      <c r="J9" s="48"/>
      <c r="K9" s="44"/>
      <c r="L9" s="47"/>
      <c r="M9" s="44"/>
      <c r="N9" s="47"/>
      <c r="O9" s="44"/>
      <c r="P9" s="47"/>
      <c r="Q9" s="44"/>
      <c r="R9" s="47"/>
      <c r="S9" s="47"/>
      <c r="T9" s="47"/>
      <c r="U9" s="44">
        <v>101195</v>
      </c>
      <c r="V9" s="88">
        <f t="shared" si="1"/>
        <v>100</v>
      </c>
      <c r="W9" s="43"/>
      <c r="Z9" s="25"/>
    </row>
    <row r="10" spans="1:26" ht="28.5" customHeight="1">
      <c r="A10" s="61" t="s">
        <v>70</v>
      </c>
      <c r="B10" s="44"/>
      <c r="C10" s="47"/>
      <c r="D10" s="44"/>
      <c r="E10" s="47"/>
      <c r="F10" s="44"/>
      <c r="G10" s="47"/>
      <c r="H10" s="44">
        <v>50043</v>
      </c>
      <c r="I10" s="48">
        <f t="shared" si="0"/>
        <v>77.90733879253978</v>
      </c>
      <c r="J10" s="48"/>
      <c r="K10" s="44">
        <v>3146</v>
      </c>
      <c r="L10" s="48">
        <f>K10/U10*100</f>
        <v>4.8977177195877575</v>
      </c>
      <c r="M10" s="44">
        <v>11045</v>
      </c>
      <c r="N10" s="48">
        <f>M10/U10*100</f>
        <v>17.194943487872465</v>
      </c>
      <c r="O10" s="44"/>
      <c r="P10" s="47"/>
      <c r="Q10" s="44"/>
      <c r="R10" s="47"/>
      <c r="S10" s="47"/>
      <c r="T10" s="47"/>
      <c r="U10" s="44">
        <v>64234</v>
      </c>
      <c r="V10" s="88">
        <f t="shared" si="1"/>
        <v>100</v>
      </c>
      <c r="W10" s="43"/>
      <c r="Z10" s="25"/>
    </row>
    <row r="11" spans="1:26" ht="30" customHeight="1">
      <c r="A11" s="62" t="s">
        <v>149</v>
      </c>
      <c r="B11" s="40">
        <f>B12+B16+B41+B69+B73</f>
        <v>8786531</v>
      </c>
      <c r="C11" s="42">
        <f>B11/U11*100</f>
        <v>4.044574948342378</v>
      </c>
      <c r="D11" s="40">
        <f>D12+D16+D41+D69+D73</f>
        <v>2843978</v>
      </c>
      <c r="E11" s="42">
        <f>D11/U11*100</f>
        <v>1.3091266817856624</v>
      </c>
      <c r="F11" s="40">
        <f>F12+F16+F41+F69+F73</f>
        <v>10987151</v>
      </c>
      <c r="G11" s="82">
        <f aca="true" t="shared" si="2" ref="G11:G18">F11/U11*100</f>
        <v>5.057554077741819</v>
      </c>
      <c r="H11" s="40">
        <f>H12+H16+H41+H69+H73</f>
        <v>177452475</v>
      </c>
      <c r="I11" s="42">
        <f t="shared" si="0"/>
        <v>81.68409522556195</v>
      </c>
      <c r="J11" s="42"/>
      <c r="K11" s="40">
        <f>K12+K16+K41+K69+K73</f>
        <v>6550359</v>
      </c>
      <c r="L11" s="42">
        <f>K11/U11*100</f>
        <v>3.0152306882032316</v>
      </c>
      <c r="M11" s="40">
        <f>M12+M16+M41+M69+M73</f>
        <v>450213</v>
      </c>
      <c r="N11" s="42">
        <f>M11/U11*100</f>
        <v>0.2072399472804531</v>
      </c>
      <c r="O11" s="40">
        <f>O12+O16+O41+O69+O73</f>
        <v>10152526</v>
      </c>
      <c r="P11" s="42">
        <f>O11/U11*100</f>
        <v>4.673363392446308</v>
      </c>
      <c r="Q11" s="40">
        <f>Q12+Q16+Q41+Q69+Q73</f>
        <v>19150</v>
      </c>
      <c r="R11" s="42">
        <f>Q11/U11*100</f>
        <v>0.008815038638201645</v>
      </c>
      <c r="S11" s="42"/>
      <c r="T11" s="42"/>
      <c r="U11" s="40">
        <f>U12+U16+U41+U69+U73</f>
        <v>217242383</v>
      </c>
      <c r="V11" s="86">
        <f t="shared" si="1"/>
        <v>100</v>
      </c>
      <c r="W11" s="43"/>
      <c r="Z11" s="25"/>
    </row>
    <row r="12" spans="1:26" ht="30" customHeight="1">
      <c r="A12" s="59" t="s">
        <v>72</v>
      </c>
      <c r="B12" s="40">
        <f>B13+B15</f>
        <v>72733</v>
      </c>
      <c r="C12" s="42">
        <f>B12/U12*100</f>
        <v>7.823335230016791</v>
      </c>
      <c r="D12" s="40">
        <f>D13+D15</f>
        <v>38335</v>
      </c>
      <c r="E12" s="42">
        <f>D12/U12*100</f>
        <v>4.123404177508059</v>
      </c>
      <c r="F12" s="40">
        <f>F13+F15</f>
        <v>270249</v>
      </c>
      <c r="G12" s="82">
        <f t="shared" si="2"/>
        <v>29.068628030973663</v>
      </c>
      <c r="H12" s="40">
        <f>H13+H15</f>
        <v>347537</v>
      </c>
      <c r="I12" s="42">
        <f aca="true" t="shared" si="3" ref="I12:I22">H12/U12*100</f>
        <v>37.38190994231429</v>
      </c>
      <c r="J12" s="42"/>
      <c r="K12" s="40">
        <f>K13+K15</f>
        <v>25640</v>
      </c>
      <c r="L12" s="42">
        <f>K12/U12*100</f>
        <v>2.7578996507449234</v>
      </c>
      <c r="M12" s="40">
        <f>M13+M15</f>
        <v>156049</v>
      </c>
      <c r="N12" s="42">
        <f>M12/U12*100</f>
        <v>16.785003221493547</v>
      </c>
      <c r="O12" s="40"/>
      <c r="P12" s="41"/>
      <c r="Q12" s="40">
        <f>Q13+Q15</f>
        <v>19150</v>
      </c>
      <c r="R12" s="42">
        <f>Q12/U12*100</f>
        <v>2.059819746948724</v>
      </c>
      <c r="S12" s="42"/>
      <c r="T12" s="42"/>
      <c r="U12" s="40">
        <f>U13+U15</f>
        <v>929693</v>
      </c>
      <c r="V12" s="86">
        <f t="shared" si="1"/>
        <v>99.99999999999999</v>
      </c>
      <c r="W12" s="43"/>
      <c r="Z12" s="25"/>
    </row>
    <row r="13" spans="1:26" ht="28.5" customHeight="1">
      <c r="A13" s="60" t="s">
        <v>73</v>
      </c>
      <c r="B13" s="44"/>
      <c r="C13" s="47"/>
      <c r="D13" s="44"/>
      <c r="E13" s="47"/>
      <c r="F13" s="44">
        <v>35730</v>
      </c>
      <c r="G13" s="45">
        <f t="shared" si="2"/>
        <v>30.087407582060393</v>
      </c>
      <c r="H13" s="44">
        <v>83024</v>
      </c>
      <c r="I13" s="48">
        <f t="shared" si="3"/>
        <v>69.9125924179396</v>
      </c>
      <c r="J13" s="48"/>
      <c r="K13" s="44"/>
      <c r="L13" s="47"/>
      <c r="M13" s="44"/>
      <c r="N13" s="47"/>
      <c r="O13" s="44"/>
      <c r="P13" s="47"/>
      <c r="Q13" s="44"/>
      <c r="R13" s="47"/>
      <c r="S13" s="47"/>
      <c r="T13" s="47"/>
      <c r="U13" s="44">
        <v>118754</v>
      </c>
      <c r="V13" s="88">
        <f t="shared" si="1"/>
        <v>100</v>
      </c>
      <c r="W13" s="43"/>
      <c r="Z13" s="25"/>
    </row>
    <row r="14" spans="1:26" ht="28.5" customHeight="1">
      <c r="A14" s="63" t="s">
        <v>74</v>
      </c>
      <c r="B14" s="44"/>
      <c r="C14" s="47"/>
      <c r="D14" s="44"/>
      <c r="E14" s="47"/>
      <c r="F14" s="44">
        <v>35730</v>
      </c>
      <c r="G14" s="45">
        <f t="shared" si="2"/>
        <v>30.087407582060393</v>
      </c>
      <c r="H14" s="44">
        <v>83024</v>
      </c>
      <c r="I14" s="48">
        <f t="shared" si="3"/>
        <v>69.9125924179396</v>
      </c>
      <c r="J14" s="48"/>
      <c r="K14" s="44"/>
      <c r="L14" s="47"/>
      <c r="M14" s="44"/>
      <c r="N14" s="47"/>
      <c r="O14" s="44"/>
      <c r="P14" s="47"/>
      <c r="Q14" s="44"/>
      <c r="R14" s="47"/>
      <c r="S14" s="47"/>
      <c r="T14" s="47"/>
      <c r="U14" s="44">
        <v>118754</v>
      </c>
      <c r="V14" s="88">
        <f t="shared" si="1"/>
        <v>100</v>
      </c>
      <c r="W14" s="43"/>
      <c r="Z14" s="25"/>
    </row>
    <row r="15" spans="1:26" ht="28.5" customHeight="1">
      <c r="A15" s="60" t="s">
        <v>80</v>
      </c>
      <c r="B15" s="44">
        <v>72733</v>
      </c>
      <c r="C15" s="48">
        <f>B15/U15*100</f>
        <v>8.968985336751594</v>
      </c>
      <c r="D15" s="44">
        <v>38335</v>
      </c>
      <c r="E15" s="48">
        <f>D15/U15*100</f>
        <v>4.72723595732848</v>
      </c>
      <c r="F15" s="44">
        <v>234519</v>
      </c>
      <c r="G15" s="45">
        <f t="shared" si="2"/>
        <v>28.919437836877986</v>
      </c>
      <c r="H15" s="44">
        <v>264513</v>
      </c>
      <c r="I15" s="48">
        <f t="shared" si="3"/>
        <v>32.618113076322636</v>
      </c>
      <c r="J15" s="48"/>
      <c r="K15" s="44">
        <v>25640</v>
      </c>
      <c r="L15" s="48">
        <f>K15/U15*100</f>
        <v>3.161766791336956</v>
      </c>
      <c r="M15" s="44">
        <v>156049</v>
      </c>
      <c r="N15" s="48">
        <f>M15/U15*100</f>
        <v>19.24300101487288</v>
      </c>
      <c r="O15" s="44"/>
      <c r="P15" s="47"/>
      <c r="Q15" s="44">
        <v>19150</v>
      </c>
      <c r="R15" s="48">
        <f>Q15/U15*100</f>
        <v>2.361459986509466</v>
      </c>
      <c r="S15" s="48"/>
      <c r="T15" s="48"/>
      <c r="U15" s="44">
        <v>810939</v>
      </c>
      <c r="V15" s="88">
        <f t="shared" si="1"/>
        <v>100</v>
      </c>
      <c r="W15" s="43"/>
      <c r="Z15" s="25"/>
    </row>
    <row r="16" spans="1:26" ht="30" customHeight="1">
      <c r="A16" s="59" t="s">
        <v>57</v>
      </c>
      <c r="B16" s="40">
        <f>B17+B35+B38</f>
        <v>5184579</v>
      </c>
      <c r="C16" s="42">
        <f>B16/U16*100</f>
        <v>8.995314110471982</v>
      </c>
      <c r="D16" s="40">
        <f>D17+D35+D38</f>
        <v>626399</v>
      </c>
      <c r="E16" s="42">
        <f>D16/U16*100</f>
        <v>1.0868106674593134</v>
      </c>
      <c r="F16" s="40">
        <f>F17+F35+F38</f>
        <v>821835</v>
      </c>
      <c r="G16" s="82">
        <v>1.42</v>
      </c>
      <c r="H16" s="40">
        <f>H17+H35+H38</f>
        <v>47081460</v>
      </c>
      <c r="I16" s="42">
        <f t="shared" si="3"/>
        <v>81.68696464642977</v>
      </c>
      <c r="J16" s="42"/>
      <c r="K16" s="40">
        <f>K17+K35+K38</f>
        <v>3823960</v>
      </c>
      <c r="L16" s="42">
        <f>K16/U16*100</f>
        <v>6.634621894252252</v>
      </c>
      <c r="M16" s="40">
        <f>M17+M35+M38</f>
        <v>98209</v>
      </c>
      <c r="N16" s="42">
        <f>M16/U16*100</f>
        <v>0.1703939323666093</v>
      </c>
      <c r="O16" s="40"/>
      <c r="P16" s="41"/>
      <c r="Q16" s="40"/>
      <c r="R16" s="42"/>
      <c r="S16" s="41"/>
      <c r="T16" s="41"/>
      <c r="U16" s="40">
        <f>U17+U35+U38</f>
        <v>57636442</v>
      </c>
      <c r="V16" s="86">
        <f t="shared" si="1"/>
        <v>99.99410525097993</v>
      </c>
      <c r="W16" s="43"/>
      <c r="Z16" s="25"/>
    </row>
    <row r="17" spans="1:26" ht="28.5" customHeight="1">
      <c r="A17" s="60" t="s">
        <v>73</v>
      </c>
      <c r="B17" s="44">
        <f>SUM(B18:B26,B32:B34)</f>
        <v>6000</v>
      </c>
      <c r="C17" s="48">
        <f>B17/U17*100</f>
        <v>0.012772463250430112</v>
      </c>
      <c r="D17" s="44">
        <f>SUM(D18:D26,D32:D34)</f>
        <v>579642</v>
      </c>
      <c r="E17" s="48">
        <f>D17/U17*100</f>
        <v>1.2339093572343018</v>
      </c>
      <c r="F17" s="44">
        <f>SUM(F18:F26,F32:F34)</f>
        <v>383278</v>
      </c>
      <c r="G17" s="45">
        <f t="shared" si="2"/>
        <v>0.8159006949497255</v>
      </c>
      <c r="H17" s="44">
        <f>SUM(H18:H26,H32:H34)</f>
        <v>42754291</v>
      </c>
      <c r="I17" s="48">
        <f t="shared" si="3"/>
        <v>91.01293509928249</v>
      </c>
      <c r="J17" s="48"/>
      <c r="K17" s="44">
        <f>SUM(K18:K26,K32:K34)</f>
        <v>3234416</v>
      </c>
      <c r="L17" s="48">
        <f>K17/U17*100</f>
        <v>6.88524324943386</v>
      </c>
      <c r="M17" s="44">
        <f>SUM(M18:M26,M32:M34)</f>
        <v>18433</v>
      </c>
      <c r="N17" s="48">
        <f>M17/U17*100</f>
        <v>0.03923913584919638</v>
      </c>
      <c r="O17" s="44"/>
      <c r="P17" s="47"/>
      <c r="Q17" s="44"/>
      <c r="R17" s="47"/>
      <c r="S17" s="47"/>
      <c r="T17" s="47"/>
      <c r="U17" s="44">
        <f>SUM(U18:U26,U32:U34)</f>
        <v>46976060</v>
      </c>
      <c r="V17" s="88">
        <f t="shared" si="1"/>
        <v>100</v>
      </c>
      <c r="W17" s="43"/>
      <c r="Z17" s="25"/>
    </row>
    <row r="18" spans="1:26" ht="28.5" customHeight="1">
      <c r="A18" s="64" t="s">
        <v>76</v>
      </c>
      <c r="B18" s="44"/>
      <c r="C18" s="47"/>
      <c r="D18" s="44">
        <v>5000</v>
      </c>
      <c r="E18" s="48">
        <f>D18/U18*100</f>
        <v>0.03618558224555855</v>
      </c>
      <c r="F18" s="44">
        <v>50000</v>
      </c>
      <c r="G18" s="45">
        <f t="shared" si="2"/>
        <v>0.36185582245558545</v>
      </c>
      <c r="H18" s="44">
        <v>13751658</v>
      </c>
      <c r="I18" s="48">
        <f t="shared" si="3"/>
        <v>99.52235031435863</v>
      </c>
      <c r="J18" s="48"/>
      <c r="K18" s="44">
        <v>1000</v>
      </c>
      <c r="L18" s="48">
        <f>K18/U18*100</f>
        <v>0.007237116449111709</v>
      </c>
      <c r="M18" s="44">
        <v>10000</v>
      </c>
      <c r="N18" s="48">
        <f>M18/U18*100</f>
        <v>0.0723711644911171</v>
      </c>
      <c r="O18" s="44"/>
      <c r="P18" s="47"/>
      <c r="Q18" s="44"/>
      <c r="R18" s="47"/>
      <c r="S18" s="47"/>
      <c r="T18" s="47"/>
      <c r="U18" s="44">
        <v>13817658</v>
      </c>
      <c r="V18" s="88">
        <f t="shared" si="1"/>
        <v>100.00000000000001</v>
      </c>
      <c r="W18" s="43"/>
      <c r="Z18" s="25"/>
    </row>
    <row r="19" spans="1:26" ht="34.5" customHeight="1">
      <c r="A19" s="64" t="s">
        <v>101</v>
      </c>
      <c r="B19" s="44"/>
      <c r="C19" s="47"/>
      <c r="D19" s="44"/>
      <c r="E19" s="47"/>
      <c r="F19" s="44"/>
      <c r="G19" s="47"/>
      <c r="H19" s="44">
        <v>758221</v>
      </c>
      <c r="I19" s="83">
        <f t="shared" si="3"/>
        <v>100</v>
      </c>
      <c r="J19" s="47"/>
      <c r="K19" s="44"/>
      <c r="L19" s="47"/>
      <c r="M19" s="44"/>
      <c r="N19" s="47"/>
      <c r="O19" s="44"/>
      <c r="P19" s="47"/>
      <c r="Q19" s="44"/>
      <c r="R19" s="47"/>
      <c r="S19" s="47"/>
      <c r="T19" s="47"/>
      <c r="U19" s="44">
        <v>758221</v>
      </c>
      <c r="V19" s="88">
        <f t="shared" si="1"/>
        <v>100</v>
      </c>
      <c r="W19" s="43"/>
      <c r="Z19" s="25"/>
    </row>
    <row r="20" spans="1:23" ht="34.5" customHeight="1">
      <c r="A20" s="64" t="s">
        <v>102</v>
      </c>
      <c r="B20" s="44"/>
      <c r="C20" s="47"/>
      <c r="D20" s="44"/>
      <c r="E20" s="47"/>
      <c r="F20" s="44"/>
      <c r="G20" s="47"/>
      <c r="H20" s="44">
        <v>7745900</v>
      </c>
      <c r="I20" s="83">
        <f t="shared" si="3"/>
        <v>100</v>
      </c>
      <c r="J20" s="47"/>
      <c r="K20" s="44"/>
      <c r="L20" s="47"/>
      <c r="M20" s="44"/>
      <c r="N20" s="47"/>
      <c r="O20" s="44"/>
      <c r="P20" s="47"/>
      <c r="Q20" s="44"/>
      <c r="R20" s="47"/>
      <c r="S20" s="47"/>
      <c r="T20" s="47"/>
      <c r="U20" s="44">
        <v>7745900</v>
      </c>
      <c r="V20" s="88">
        <f t="shared" si="1"/>
        <v>100</v>
      </c>
      <c r="W20" s="43"/>
    </row>
    <row r="21" spans="1:23" ht="34.5" customHeight="1">
      <c r="A21" s="64" t="s">
        <v>103</v>
      </c>
      <c r="B21" s="44"/>
      <c r="C21" s="47"/>
      <c r="D21" s="44">
        <v>522581</v>
      </c>
      <c r="E21" s="48">
        <f>D21/U21*100</f>
        <v>4.407699162329587</v>
      </c>
      <c r="F21" s="44">
        <v>55843</v>
      </c>
      <c r="G21" s="45">
        <f>F21/U21*100</f>
        <v>0.47100668474738094</v>
      </c>
      <c r="H21" s="44">
        <v>11260122</v>
      </c>
      <c r="I21" s="48">
        <f t="shared" si="3"/>
        <v>94.97327745771268</v>
      </c>
      <c r="J21" s="48"/>
      <c r="K21" s="44">
        <v>17216</v>
      </c>
      <c r="L21" s="48">
        <f>K21/U21*100</f>
        <v>0.14520801326237687</v>
      </c>
      <c r="M21" s="44">
        <v>333</v>
      </c>
      <c r="N21" s="48">
        <f>M21/U21*100</f>
        <v>0.002808681947976969</v>
      </c>
      <c r="O21" s="44"/>
      <c r="P21" s="47"/>
      <c r="Q21" s="44"/>
      <c r="R21" s="47"/>
      <c r="S21" s="47"/>
      <c r="T21" s="47"/>
      <c r="U21" s="44">
        <v>11856095</v>
      </c>
      <c r="V21" s="88">
        <f t="shared" si="1"/>
        <v>100.00000000000001</v>
      </c>
      <c r="W21" s="43"/>
    </row>
    <row r="22" spans="1:23" ht="34.5" customHeight="1">
      <c r="A22" s="64" t="s">
        <v>104</v>
      </c>
      <c r="B22" s="44"/>
      <c r="C22" s="47"/>
      <c r="D22" s="44"/>
      <c r="E22" s="47"/>
      <c r="F22" s="44">
        <v>5000</v>
      </c>
      <c r="G22" s="45">
        <f>F22/U22*100</f>
        <v>0.7137432694009695</v>
      </c>
      <c r="H22" s="44">
        <v>691532</v>
      </c>
      <c r="I22" s="48">
        <f t="shared" si="3"/>
        <v>98.71526211507825</v>
      </c>
      <c r="J22" s="48"/>
      <c r="K22" s="44"/>
      <c r="L22" s="47"/>
      <c r="M22" s="44">
        <v>4000</v>
      </c>
      <c r="N22" s="48">
        <f>M22/U22*100</f>
        <v>0.5709946155207756</v>
      </c>
      <c r="O22" s="44"/>
      <c r="P22" s="47"/>
      <c r="Q22" s="44"/>
      <c r="R22" s="47"/>
      <c r="S22" s="47"/>
      <c r="T22" s="47"/>
      <c r="U22" s="44">
        <v>700532</v>
      </c>
      <c r="V22" s="88">
        <f t="shared" si="1"/>
        <v>99.99999999999999</v>
      </c>
      <c r="W22" s="43"/>
    </row>
    <row r="23" spans="1:23" ht="28.5" customHeight="1">
      <c r="A23" s="64" t="s">
        <v>77</v>
      </c>
      <c r="B23" s="44"/>
      <c r="C23" s="47"/>
      <c r="D23" s="44"/>
      <c r="E23" s="47"/>
      <c r="F23" s="44"/>
      <c r="G23" s="47"/>
      <c r="H23" s="44"/>
      <c r="I23" s="47"/>
      <c r="J23" s="47"/>
      <c r="K23" s="44">
        <v>1330000</v>
      </c>
      <c r="L23" s="83">
        <f>K23/U23*100</f>
        <v>100</v>
      </c>
      <c r="M23" s="44"/>
      <c r="N23" s="47"/>
      <c r="O23" s="44"/>
      <c r="P23" s="47"/>
      <c r="Q23" s="44"/>
      <c r="R23" s="47"/>
      <c r="S23" s="47"/>
      <c r="T23" s="47"/>
      <c r="U23" s="44">
        <v>1330000</v>
      </c>
      <c r="V23" s="88">
        <f t="shared" si="1"/>
        <v>100</v>
      </c>
      <c r="W23" s="43"/>
    </row>
    <row r="24" spans="1:23" ht="34.5" customHeight="1">
      <c r="A24" s="64" t="s">
        <v>105</v>
      </c>
      <c r="B24" s="44"/>
      <c r="C24" s="47"/>
      <c r="D24" s="44"/>
      <c r="E24" s="47"/>
      <c r="F24" s="44"/>
      <c r="G24" s="47"/>
      <c r="H24" s="44"/>
      <c r="I24" s="47"/>
      <c r="J24" s="47"/>
      <c r="K24" s="44">
        <v>420000</v>
      </c>
      <c r="L24" s="83">
        <f>K24/U24*100</f>
        <v>100</v>
      </c>
      <c r="M24" s="44"/>
      <c r="N24" s="47"/>
      <c r="O24" s="44"/>
      <c r="P24" s="47"/>
      <c r="Q24" s="44"/>
      <c r="R24" s="47"/>
      <c r="S24" s="47"/>
      <c r="T24" s="47"/>
      <c r="U24" s="44">
        <v>420000</v>
      </c>
      <c r="V24" s="88">
        <f t="shared" si="1"/>
        <v>100</v>
      </c>
      <c r="W24" s="43"/>
    </row>
    <row r="25" spans="1:23" ht="34.5" customHeight="1">
      <c r="A25" s="64" t="s">
        <v>106</v>
      </c>
      <c r="B25" s="44"/>
      <c r="C25" s="47"/>
      <c r="D25" s="44">
        <v>40000</v>
      </c>
      <c r="E25" s="48">
        <f>D25/U25*100</f>
        <v>0.49205515446226367</v>
      </c>
      <c r="F25" s="44">
        <v>54000</v>
      </c>
      <c r="G25" s="45">
        <v>0.67</v>
      </c>
      <c r="H25" s="44">
        <v>8034170</v>
      </c>
      <c r="I25" s="48">
        <f>H25/U25*100</f>
        <v>98.83136900815212</v>
      </c>
      <c r="J25" s="48"/>
      <c r="K25" s="44"/>
      <c r="L25" s="47"/>
      <c r="M25" s="44">
        <v>1000</v>
      </c>
      <c r="N25" s="48">
        <f>M25/U25*100</f>
        <v>0.012301378861556592</v>
      </c>
      <c r="O25" s="44"/>
      <c r="P25" s="47"/>
      <c r="Q25" s="44"/>
      <c r="R25" s="47"/>
      <c r="S25" s="47"/>
      <c r="T25" s="47"/>
      <c r="U25" s="44">
        <v>8129170</v>
      </c>
      <c r="V25" s="88">
        <f t="shared" si="1"/>
        <v>100.00572554147594</v>
      </c>
      <c r="W25" s="43"/>
    </row>
    <row r="26" spans="1:23" ht="35.25" customHeight="1">
      <c r="A26" s="71" t="s">
        <v>78</v>
      </c>
      <c r="B26" s="49"/>
      <c r="C26" s="50"/>
      <c r="D26" s="49"/>
      <c r="E26" s="50"/>
      <c r="F26" s="49"/>
      <c r="G26" s="50"/>
      <c r="H26" s="49"/>
      <c r="I26" s="50"/>
      <c r="J26" s="50"/>
      <c r="K26" s="49">
        <v>1465000</v>
      </c>
      <c r="L26" s="89">
        <f>K26/U26*100</f>
        <v>100</v>
      </c>
      <c r="M26" s="49"/>
      <c r="N26" s="50"/>
      <c r="O26" s="49"/>
      <c r="P26" s="50"/>
      <c r="Q26" s="49"/>
      <c r="R26" s="50"/>
      <c r="S26" s="50"/>
      <c r="T26" s="50"/>
      <c r="U26" s="49">
        <v>1465000</v>
      </c>
      <c r="V26" s="90">
        <f>C26+E26+G26+I26+L26+N26+P26+R26+T26</f>
        <v>100</v>
      </c>
      <c r="W26" s="43"/>
    </row>
    <row r="27" spans="1:53" s="16" customFormat="1" ht="30" customHeight="1">
      <c r="A27" s="103" t="s">
        <v>1</v>
      </c>
      <c r="B27" s="104"/>
      <c r="C27" s="104"/>
      <c r="D27" s="104"/>
      <c r="E27" s="104"/>
      <c r="F27" s="104"/>
      <c r="G27" s="104"/>
      <c r="H27" s="104"/>
      <c r="I27" s="104"/>
      <c r="J27" s="27"/>
      <c r="K27" s="105" t="s">
        <v>28</v>
      </c>
      <c r="L27" s="104"/>
      <c r="M27" s="104"/>
      <c r="N27" s="104"/>
      <c r="O27" s="104"/>
      <c r="P27" s="104"/>
      <c r="Q27" s="104"/>
      <c r="R27" s="104"/>
      <c r="S27" s="104"/>
      <c r="T27" s="106"/>
      <c r="U27" s="106"/>
      <c r="V27" s="32"/>
      <c r="X27" s="17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20"/>
    </row>
    <row r="28" spans="1:52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39" t="s">
        <v>2</v>
      </c>
      <c r="X28" s="4"/>
      <c r="Y28" s="5"/>
      <c r="Z28" s="24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5" s="8" customFormat="1" ht="21.75" customHeight="1">
      <c r="A29" s="7"/>
      <c r="B29" s="102" t="s">
        <v>31</v>
      </c>
      <c r="C29" s="107"/>
      <c r="D29" s="107"/>
      <c r="E29" s="107"/>
      <c r="F29" s="107"/>
      <c r="G29" s="107"/>
      <c r="H29" s="107"/>
      <c r="I29" s="107"/>
      <c r="J29" s="29"/>
      <c r="K29" s="101" t="s">
        <v>32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102"/>
      <c r="X29" s="9"/>
      <c r="Y29" s="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/>
      <c r="BB29" s="10"/>
      <c r="BC29" s="1"/>
    </row>
    <row r="30" spans="1:55" s="8" customFormat="1" ht="21.75" customHeight="1">
      <c r="A30" s="11" t="s">
        <v>33</v>
      </c>
      <c r="B30" s="102" t="s">
        <v>34</v>
      </c>
      <c r="C30" s="101"/>
      <c r="D30" s="102" t="s">
        <v>35</v>
      </c>
      <c r="E30" s="101"/>
      <c r="F30" s="102" t="s">
        <v>36</v>
      </c>
      <c r="G30" s="101"/>
      <c r="H30" s="102" t="s">
        <v>37</v>
      </c>
      <c r="I30" s="101"/>
      <c r="J30" s="80"/>
      <c r="K30" s="101" t="s">
        <v>38</v>
      </c>
      <c r="L30" s="98"/>
      <c r="M30" s="98" t="s">
        <v>39</v>
      </c>
      <c r="N30" s="98"/>
      <c r="O30" s="98" t="s">
        <v>40</v>
      </c>
      <c r="P30" s="98"/>
      <c r="Q30" s="98" t="s">
        <v>41</v>
      </c>
      <c r="R30" s="98"/>
      <c r="S30" s="98" t="s">
        <v>42</v>
      </c>
      <c r="T30" s="98"/>
      <c r="U30" s="99" t="s">
        <v>43</v>
      </c>
      <c r="V30" s="100"/>
      <c r="X30" s="12"/>
      <c r="Y30" s="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/>
      <c r="BB30" s="13"/>
      <c r="BC30" s="10"/>
    </row>
    <row r="31" spans="1:55" s="8" customFormat="1" ht="21.75" customHeight="1">
      <c r="A31" s="14"/>
      <c r="B31" s="54" t="s">
        <v>46</v>
      </c>
      <c r="C31" s="30" t="s">
        <v>4</v>
      </c>
      <c r="D31" s="56" t="s">
        <v>44</v>
      </c>
      <c r="E31" s="31" t="str">
        <f>C31</f>
        <v>%</v>
      </c>
      <c r="F31" s="56" t="s">
        <v>44</v>
      </c>
      <c r="G31" s="30" t="str">
        <f>C31</f>
        <v>%</v>
      </c>
      <c r="H31" s="56" t="s">
        <v>48</v>
      </c>
      <c r="I31" s="30" t="str">
        <f>C31</f>
        <v>%</v>
      </c>
      <c r="J31" s="78"/>
      <c r="K31" s="55" t="s">
        <v>48</v>
      </c>
      <c r="L31" s="57" t="s">
        <v>49</v>
      </c>
      <c r="M31" s="56" t="s">
        <v>48</v>
      </c>
      <c r="N31" s="57" t="s">
        <v>49</v>
      </c>
      <c r="O31" s="56" t="s">
        <v>51</v>
      </c>
      <c r="P31" s="57" t="s">
        <v>49</v>
      </c>
      <c r="Q31" s="56" t="s">
        <v>44</v>
      </c>
      <c r="R31" s="57" t="s">
        <v>49</v>
      </c>
      <c r="S31" s="56" t="s">
        <v>44</v>
      </c>
      <c r="T31" s="57" t="s">
        <v>49</v>
      </c>
      <c r="U31" s="30" t="s">
        <v>53</v>
      </c>
      <c r="V31" s="97" t="str">
        <f>P31</f>
        <v>%</v>
      </c>
      <c r="X31" s="2"/>
      <c r="Y31" s="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/>
      <c r="BB31" s="15"/>
      <c r="BC31" s="13"/>
    </row>
    <row r="32" spans="1:23" ht="34.5" customHeight="1">
      <c r="A32" s="65" t="s">
        <v>107</v>
      </c>
      <c r="B32" s="44"/>
      <c r="C32" s="47"/>
      <c r="D32" s="44">
        <v>11761</v>
      </c>
      <c r="E32" s="48">
        <f>D32/U32*100</f>
        <v>5.40072646452401</v>
      </c>
      <c r="F32" s="44">
        <v>107735</v>
      </c>
      <c r="G32" s="45">
        <f>F32/U32*100</f>
        <v>49.47260145017381</v>
      </c>
      <c r="H32" s="44">
        <v>95271</v>
      </c>
      <c r="I32" s="48">
        <f>H32/U32*100</f>
        <v>43.74905288680103</v>
      </c>
      <c r="J32" s="48"/>
      <c r="K32" s="44"/>
      <c r="L32" s="47"/>
      <c r="M32" s="44">
        <v>3000</v>
      </c>
      <c r="N32" s="48">
        <f>M32/U32*100</f>
        <v>1.3776191985011503</v>
      </c>
      <c r="O32" s="44"/>
      <c r="P32" s="47"/>
      <c r="Q32" s="44"/>
      <c r="R32" s="47"/>
      <c r="S32" s="47"/>
      <c r="T32" s="47"/>
      <c r="U32" s="44">
        <v>217767</v>
      </c>
      <c r="V32" s="88">
        <f>C32+E32+G32+I32+L32+N32+P32+R32+T32</f>
        <v>100</v>
      </c>
      <c r="W32" s="43"/>
    </row>
    <row r="33" spans="1:23" ht="34.5" customHeight="1">
      <c r="A33" s="65" t="s">
        <v>114</v>
      </c>
      <c r="B33" s="44">
        <v>6000</v>
      </c>
      <c r="C33" s="48">
        <f>B33/U33*100</f>
        <v>2.058608586456414</v>
      </c>
      <c r="D33" s="44"/>
      <c r="E33" s="47"/>
      <c r="F33" s="44">
        <v>110700</v>
      </c>
      <c r="G33" s="45">
        <f>F33/U33*100</f>
        <v>37.98132842012084</v>
      </c>
      <c r="H33" s="44">
        <v>174759</v>
      </c>
      <c r="I33" s="48">
        <f aca="true" t="shared" si="4" ref="I33:I52">H33/U33*100</f>
        <v>59.960062993422746</v>
      </c>
      <c r="J33" s="48"/>
      <c r="K33" s="44"/>
      <c r="L33" s="47"/>
      <c r="M33" s="44"/>
      <c r="N33" s="47"/>
      <c r="O33" s="44"/>
      <c r="P33" s="47"/>
      <c r="Q33" s="44"/>
      <c r="R33" s="47"/>
      <c r="S33" s="47"/>
      <c r="T33" s="47"/>
      <c r="U33" s="44">
        <v>291459</v>
      </c>
      <c r="V33" s="88">
        <f aca="true" t="shared" si="5" ref="V33:V53">C33+E33+G33+I33+L33+N33+P33+R33+T33</f>
        <v>100</v>
      </c>
      <c r="W33" s="43"/>
    </row>
    <row r="34" spans="1:23" s="70" customFormat="1" ht="34.5" customHeight="1">
      <c r="A34" s="65" t="s">
        <v>108</v>
      </c>
      <c r="B34" s="66"/>
      <c r="C34" s="67"/>
      <c r="D34" s="66">
        <v>300</v>
      </c>
      <c r="E34" s="48">
        <f aca="true" t="shared" si="6" ref="E34:E43">D34/U34*100</f>
        <v>0.12282095161673312</v>
      </c>
      <c r="F34" s="66"/>
      <c r="G34" s="67"/>
      <c r="H34" s="66">
        <v>242658</v>
      </c>
      <c r="I34" s="48">
        <v>99.35</v>
      </c>
      <c r="J34" s="68"/>
      <c r="K34" s="66">
        <v>1200</v>
      </c>
      <c r="L34" s="48">
        <f>K34/U34*100</f>
        <v>0.4912838064669325</v>
      </c>
      <c r="M34" s="66">
        <v>100</v>
      </c>
      <c r="N34" s="48">
        <f>M34/U34*100</f>
        <v>0.04094031720557771</v>
      </c>
      <c r="O34" s="66"/>
      <c r="P34" s="67"/>
      <c r="Q34" s="66"/>
      <c r="R34" s="67"/>
      <c r="S34" s="67"/>
      <c r="T34" s="67"/>
      <c r="U34" s="66">
        <v>244258</v>
      </c>
      <c r="V34" s="88">
        <f t="shared" si="5"/>
        <v>100.00504507528925</v>
      </c>
      <c r="W34" s="69"/>
    </row>
    <row r="35" spans="1:22" ht="26.25" customHeight="1">
      <c r="A35" s="60" t="s">
        <v>79</v>
      </c>
      <c r="B35" s="44"/>
      <c r="C35" s="47"/>
      <c r="D35" s="44">
        <f>SUM(D36:D37)</f>
        <v>10000</v>
      </c>
      <c r="E35" s="48">
        <f t="shared" si="6"/>
        <v>10.928245142395033</v>
      </c>
      <c r="F35" s="44"/>
      <c r="G35" s="47"/>
      <c r="H35" s="44">
        <f>SUM(H36:H37)</f>
        <v>81506</v>
      </c>
      <c r="I35" s="48">
        <f t="shared" si="4"/>
        <v>89.07175485760497</v>
      </c>
      <c r="J35" s="48"/>
      <c r="K35" s="44"/>
      <c r="L35" s="47"/>
      <c r="M35" s="44"/>
      <c r="N35" s="47"/>
      <c r="O35" s="44"/>
      <c r="P35" s="47"/>
      <c r="Q35" s="44"/>
      <c r="R35" s="47"/>
      <c r="S35" s="47"/>
      <c r="T35" s="47"/>
      <c r="U35" s="44">
        <f>SUM(U36:U37)</f>
        <v>91506</v>
      </c>
      <c r="V35" s="88">
        <f t="shared" si="5"/>
        <v>100</v>
      </c>
    </row>
    <row r="36" spans="1:22" ht="34.5" customHeight="1">
      <c r="A36" s="65" t="s">
        <v>109</v>
      </c>
      <c r="B36" s="44"/>
      <c r="C36" s="47"/>
      <c r="D36" s="44">
        <v>10000</v>
      </c>
      <c r="E36" s="48">
        <f t="shared" si="6"/>
        <v>16.258576399050497</v>
      </c>
      <c r="F36" s="44"/>
      <c r="G36" s="47"/>
      <c r="H36" s="44">
        <v>51506</v>
      </c>
      <c r="I36" s="48">
        <f t="shared" si="4"/>
        <v>83.7414236009495</v>
      </c>
      <c r="J36" s="48"/>
      <c r="K36" s="44"/>
      <c r="L36" s="47"/>
      <c r="M36" s="44"/>
      <c r="N36" s="47"/>
      <c r="O36" s="44"/>
      <c r="P36" s="47"/>
      <c r="Q36" s="44"/>
      <c r="R36" s="47"/>
      <c r="S36" s="47"/>
      <c r="T36" s="47"/>
      <c r="U36" s="44">
        <v>61506</v>
      </c>
      <c r="V36" s="88">
        <f t="shared" si="5"/>
        <v>100</v>
      </c>
    </row>
    <row r="37" spans="1:22" ht="34.5" customHeight="1">
      <c r="A37" s="65" t="s">
        <v>110</v>
      </c>
      <c r="B37" s="44"/>
      <c r="C37" s="47"/>
      <c r="D37" s="44"/>
      <c r="E37" s="47"/>
      <c r="F37" s="44"/>
      <c r="G37" s="47"/>
      <c r="H37" s="44">
        <v>30000</v>
      </c>
      <c r="I37" s="83">
        <f t="shared" si="4"/>
        <v>100</v>
      </c>
      <c r="J37" s="47"/>
      <c r="K37" s="44"/>
      <c r="L37" s="47"/>
      <c r="M37" s="44"/>
      <c r="N37" s="47"/>
      <c r="O37" s="44"/>
      <c r="P37" s="47"/>
      <c r="Q37" s="44"/>
      <c r="R37" s="47"/>
      <c r="S37" s="47"/>
      <c r="T37" s="47"/>
      <c r="U37" s="44">
        <v>30000</v>
      </c>
      <c r="V37" s="88">
        <f t="shared" si="5"/>
        <v>100</v>
      </c>
    </row>
    <row r="38" spans="1:22" ht="28.5" customHeight="1">
      <c r="A38" s="60" t="s">
        <v>81</v>
      </c>
      <c r="B38" s="44">
        <f>SUM(B39:B40)</f>
        <v>5178579</v>
      </c>
      <c r="C38" s="48">
        <f aca="true" t="shared" si="7" ref="C38:C43">B38/U38*100</f>
        <v>48.99838923268662</v>
      </c>
      <c r="D38" s="44">
        <f>SUM(D39:D40)</f>
        <v>36757</v>
      </c>
      <c r="E38" s="48">
        <f t="shared" si="6"/>
        <v>0.3477853274085153</v>
      </c>
      <c r="F38" s="44">
        <f>SUM(F39:F40)</f>
        <v>438557</v>
      </c>
      <c r="G38" s="45">
        <f aca="true" t="shared" si="8" ref="G38:G45">F38/U38*100</f>
        <v>4.149514101594153</v>
      </c>
      <c r="H38" s="44">
        <f>SUM(H39:H40)</f>
        <v>4245663</v>
      </c>
      <c r="I38" s="48">
        <f t="shared" si="4"/>
        <v>40.17137678595151</v>
      </c>
      <c r="J38" s="45"/>
      <c r="K38" s="44">
        <f>SUM(K39:K40)</f>
        <v>589544</v>
      </c>
      <c r="L38" s="48">
        <f aca="true" t="shared" si="9" ref="L38:L43">K38/U38*100</f>
        <v>5.578114456068933</v>
      </c>
      <c r="M38" s="44">
        <f>SUM(M39:M40)</f>
        <v>79776</v>
      </c>
      <c r="N38" s="48">
        <f>M38/U38*100</f>
        <v>0.7548200962902772</v>
      </c>
      <c r="O38" s="44"/>
      <c r="P38" s="45"/>
      <c r="Q38" s="44"/>
      <c r="R38" s="45"/>
      <c r="S38" s="45"/>
      <c r="T38" s="45"/>
      <c r="U38" s="44">
        <f>SUM(U39:U40)</f>
        <v>10568876</v>
      </c>
      <c r="V38" s="88">
        <f t="shared" si="5"/>
        <v>100</v>
      </c>
    </row>
    <row r="39" spans="1:22" ht="28.5" customHeight="1">
      <c r="A39" s="61" t="s">
        <v>69</v>
      </c>
      <c r="B39" s="44">
        <v>4475000</v>
      </c>
      <c r="C39" s="48">
        <f t="shared" si="7"/>
        <v>76.47908412408718</v>
      </c>
      <c r="D39" s="44">
        <v>20000</v>
      </c>
      <c r="E39" s="48">
        <f t="shared" si="6"/>
        <v>0.3418059625657528</v>
      </c>
      <c r="F39" s="44">
        <v>365323</v>
      </c>
      <c r="G39" s="45">
        <f t="shared" si="8"/>
        <v>6.243478983120426</v>
      </c>
      <c r="H39" s="44">
        <v>963050</v>
      </c>
      <c r="I39" s="48">
        <f t="shared" si="4"/>
        <v>16.45881161244741</v>
      </c>
      <c r="J39" s="48"/>
      <c r="K39" s="44">
        <v>27900</v>
      </c>
      <c r="L39" s="48">
        <f t="shared" si="9"/>
        <v>0.4768193177792251</v>
      </c>
      <c r="M39" s="44"/>
      <c r="N39" s="47"/>
      <c r="O39" s="44"/>
      <c r="P39" s="47"/>
      <c r="Q39" s="44"/>
      <c r="R39" s="47"/>
      <c r="S39" s="47"/>
      <c r="T39" s="47"/>
      <c r="U39" s="44">
        <v>5851273</v>
      </c>
      <c r="V39" s="88">
        <f t="shared" si="5"/>
        <v>100</v>
      </c>
    </row>
    <row r="40" spans="1:22" ht="28.5" customHeight="1">
      <c r="A40" s="61" t="s">
        <v>70</v>
      </c>
      <c r="B40" s="44">
        <v>703579</v>
      </c>
      <c r="C40" s="48">
        <f t="shared" si="7"/>
        <v>14.913908609944498</v>
      </c>
      <c r="D40" s="44">
        <v>16757</v>
      </c>
      <c r="E40" s="48">
        <f t="shared" si="6"/>
        <v>0.3552015716456005</v>
      </c>
      <c r="F40" s="44">
        <v>73234</v>
      </c>
      <c r="G40" s="45">
        <f t="shared" si="8"/>
        <v>1.5523561435754556</v>
      </c>
      <c r="H40" s="44">
        <v>3282613</v>
      </c>
      <c r="I40" s="48">
        <f t="shared" si="4"/>
        <v>69.58222215815955</v>
      </c>
      <c r="J40" s="48"/>
      <c r="K40" s="44">
        <v>561644</v>
      </c>
      <c r="L40" s="48">
        <f t="shared" si="9"/>
        <v>11.905283255076784</v>
      </c>
      <c r="M40" s="44">
        <v>79776</v>
      </c>
      <c r="N40" s="48">
        <f aca="true" t="shared" si="10" ref="N40:N50">M40/U40*100</f>
        <v>1.6910282615981038</v>
      </c>
      <c r="O40" s="44"/>
      <c r="P40" s="47"/>
      <c r="Q40" s="44"/>
      <c r="R40" s="47"/>
      <c r="S40" s="47"/>
      <c r="T40" s="47"/>
      <c r="U40" s="44">
        <v>4717603</v>
      </c>
      <c r="V40" s="88">
        <f t="shared" si="5"/>
        <v>100</v>
      </c>
    </row>
    <row r="41" spans="1:22" ht="30" customHeight="1">
      <c r="A41" s="59" t="s">
        <v>58</v>
      </c>
      <c r="B41" s="40">
        <f>B42+B66</f>
        <v>2651170</v>
      </c>
      <c r="C41" s="42">
        <v>1.87</v>
      </c>
      <c r="D41" s="40">
        <f>D42+D66</f>
        <v>2046155</v>
      </c>
      <c r="E41" s="42">
        <f t="shared" si="6"/>
        <v>1.4386722682417945</v>
      </c>
      <c r="F41" s="40">
        <f>F42+F66</f>
        <v>9802124</v>
      </c>
      <c r="G41" s="82">
        <f t="shared" si="8"/>
        <v>6.891972489213834</v>
      </c>
      <c r="H41" s="40">
        <f>H42+H66</f>
        <v>114847874</v>
      </c>
      <c r="I41" s="42">
        <f t="shared" si="4"/>
        <v>80.75070138397523</v>
      </c>
      <c r="J41" s="42"/>
      <c r="K41" s="40">
        <f>K42+K66</f>
        <v>2562903</v>
      </c>
      <c r="L41" s="42">
        <f t="shared" si="9"/>
        <v>1.8020030116455987</v>
      </c>
      <c r="M41" s="40">
        <f>M42+M66</f>
        <v>162482</v>
      </c>
      <c r="N41" s="42">
        <f t="shared" si="10"/>
        <v>0.11424273698154012</v>
      </c>
      <c r="O41" s="40">
        <f>O42+O66</f>
        <v>10152526</v>
      </c>
      <c r="P41" s="42">
        <f>O41/U41*100</f>
        <v>7.138343678168953</v>
      </c>
      <c r="Q41" s="40"/>
      <c r="R41" s="41"/>
      <c r="S41" s="41"/>
      <c r="T41" s="41"/>
      <c r="U41" s="40">
        <f>U42+U66</f>
        <v>142225234</v>
      </c>
      <c r="V41" s="86">
        <f t="shared" si="5"/>
        <v>100.00593556822695</v>
      </c>
    </row>
    <row r="42" spans="1:22" ht="26.25" customHeight="1">
      <c r="A42" s="60" t="s">
        <v>73</v>
      </c>
      <c r="B42" s="44">
        <f>SUM(B43:B53,B59:B65)</f>
        <v>1448381</v>
      </c>
      <c r="C42" s="48">
        <f t="shared" si="7"/>
        <v>1.6895515404318464</v>
      </c>
      <c r="D42" s="44">
        <f>SUM(D43:D53,D59:D65)</f>
        <v>1826843</v>
      </c>
      <c r="E42" s="48">
        <f t="shared" si="6"/>
        <v>2.131031410089704</v>
      </c>
      <c r="F42" s="44">
        <f>SUM(F43:F53,F59:F65)</f>
        <v>7837733</v>
      </c>
      <c r="G42" s="45">
        <f t="shared" si="8"/>
        <v>9.14279727754197</v>
      </c>
      <c r="H42" s="44">
        <f>SUM(H43:H53,H59:H65)</f>
        <v>72362620</v>
      </c>
      <c r="I42" s="48">
        <f t="shared" si="4"/>
        <v>84.41175083813191</v>
      </c>
      <c r="J42" s="48"/>
      <c r="K42" s="44">
        <f>SUM(K43:K53,K59:K65)</f>
        <v>2210471</v>
      </c>
      <c r="L42" s="48">
        <f t="shared" si="9"/>
        <v>2.578537472619376</v>
      </c>
      <c r="M42" s="44">
        <f>SUM(M43:M53,M59:M65)</f>
        <v>39718</v>
      </c>
      <c r="N42" s="48">
        <f t="shared" si="10"/>
        <v>0.046331461185193726</v>
      </c>
      <c r="O42" s="44"/>
      <c r="P42" s="47"/>
      <c r="Q42" s="44"/>
      <c r="R42" s="47"/>
      <c r="S42" s="47"/>
      <c r="T42" s="47"/>
      <c r="U42" s="44">
        <f>SUM(U43:U53,U59:U65)</f>
        <v>85725766</v>
      </c>
      <c r="V42" s="88">
        <f t="shared" si="5"/>
        <v>99.99999999999999</v>
      </c>
    </row>
    <row r="43" spans="1:22" ht="34.5" customHeight="1">
      <c r="A43" s="65" t="s">
        <v>111</v>
      </c>
      <c r="B43" s="44">
        <v>361619</v>
      </c>
      <c r="C43" s="48">
        <f t="shared" si="7"/>
        <v>2.582800622982204</v>
      </c>
      <c r="D43" s="44">
        <v>343119</v>
      </c>
      <c r="E43" s="48">
        <f t="shared" si="6"/>
        <v>2.4506676003114625</v>
      </c>
      <c r="F43" s="44">
        <v>1817258</v>
      </c>
      <c r="G43" s="45">
        <f t="shared" si="8"/>
        <v>12.979448243923558</v>
      </c>
      <c r="H43" s="44">
        <v>11437955</v>
      </c>
      <c r="I43" s="48">
        <v>81.7</v>
      </c>
      <c r="J43" s="48"/>
      <c r="K43" s="44">
        <v>26865</v>
      </c>
      <c r="L43" s="48">
        <f t="shared" si="9"/>
        <v>0.19187857589456556</v>
      </c>
      <c r="M43" s="44">
        <v>14226</v>
      </c>
      <c r="N43" s="48">
        <f t="shared" si="10"/>
        <v>0.1016067232710251</v>
      </c>
      <c r="O43" s="44"/>
      <c r="P43" s="47"/>
      <c r="Q43" s="44"/>
      <c r="R43" s="47"/>
      <c r="S43" s="47"/>
      <c r="T43" s="47"/>
      <c r="U43" s="44">
        <v>14001042</v>
      </c>
      <c r="V43" s="88">
        <f t="shared" si="5"/>
        <v>100.00640176638281</v>
      </c>
    </row>
    <row r="44" spans="1:22" ht="21.75" customHeight="1">
      <c r="A44" s="65" t="s">
        <v>82</v>
      </c>
      <c r="B44" s="44"/>
      <c r="C44" s="47"/>
      <c r="D44" s="44"/>
      <c r="E44" s="47"/>
      <c r="F44" s="44"/>
      <c r="G44" s="47"/>
      <c r="H44" s="44">
        <v>1436505</v>
      </c>
      <c r="I44" s="48">
        <f t="shared" si="4"/>
        <v>99.99164708953275</v>
      </c>
      <c r="J44" s="48"/>
      <c r="K44" s="44"/>
      <c r="L44" s="47"/>
      <c r="M44" s="44">
        <v>120</v>
      </c>
      <c r="N44" s="48">
        <f t="shared" si="10"/>
        <v>0.00835291046724093</v>
      </c>
      <c r="O44" s="44"/>
      <c r="P44" s="47"/>
      <c r="Q44" s="44"/>
      <c r="R44" s="47"/>
      <c r="S44" s="47"/>
      <c r="T44" s="47"/>
      <c r="U44" s="44">
        <v>1436625</v>
      </c>
      <c r="V44" s="88">
        <f t="shared" si="5"/>
        <v>99.99999999999999</v>
      </c>
    </row>
    <row r="45" spans="1:22" ht="21.75" customHeight="1">
      <c r="A45" s="65" t="s">
        <v>83</v>
      </c>
      <c r="B45" s="44"/>
      <c r="C45" s="47"/>
      <c r="D45" s="44"/>
      <c r="E45" s="47"/>
      <c r="F45" s="44">
        <v>13806</v>
      </c>
      <c r="G45" s="45">
        <f t="shared" si="8"/>
        <v>0.4063186284406559</v>
      </c>
      <c r="H45" s="44">
        <v>3384020</v>
      </c>
      <c r="I45" s="48">
        <f t="shared" si="4"/>
        <v>99.59368137155934</v>
      </c>
      <c r="J45" s="48"/>
      <c r="K45" s="44"/>
      <c r="L45" s="47"/>
      <c r="M45" s="44"/>
      <c r="N45" s="47"/>
      <c r="O45" s="44"/>
      <c r="P45" s="47"/>
      <c r="Q45" s="44"/>
      <c r="R45" s="47"/>
      <c r="S45" s="47"/>
      <c r="T45" s="47"/>
      <c r="U45" s="44">
        <v>3397826</v>
      </c>
      <c r="V45" s="88">
        <f t="shared" si="5"/>
        <v>100</v>
      </c>
    </row>
    <row r="46" spans="1:22" ht="34.5" customHeight="1">
      <c r="A46" s="65" t="s">
        <v>112</v>
      </c>
      <c r="B46" s="44"/>
      <c r="C46" s="47"/>
      <c r="D46" s="44"/>
      <c r="E46" s="47"/>
      <c r="F46" s="44"/>
      <c r="G46" s="47"/>
      <c r="H46" s="44">
        <v>1471491</v>
      </c>
      <c r="I46" s="48">
        <f t="shared" si="4"/>
        <v>99.95924165014254</v>
      </c>
      <c r="J46" s="48"/>
      <c r="K46" s="44"/>
      <c r="L46" s="47"/>
      <c r="M46" s="44">
        <v>600</v>
      </c>
      <c r="N46" s="48">
        <f t="shared" si="10"/>
        <v>0.040758349857447675</v>
      </c>
      <c r="O46" s="44"/>
      <c r="P46" s="47"/>
      <c r="Q46" s="44"/>
      <c r="R46" s="47"/>
      <c r="S46" s="47"/>
      <c r="T46" s="47"/>
      <c r="U46" s="44">
        <v>1472091</v>
      </c>
      <c r="V46" s="88">
        <f t="shared" si="5"/>
        <v>99.99999999999999</v>
      </c>
    </row>
    <row r="47" spans="1:22" ht="27.75" customHeight="1">
      <c r="A47" s="65" t="s">
        <v>9</v>
      </c>
      <c r="B47" s="44"/>
      <c r="C47" s="47"/>
      <c r="D47" s="44"/>
      <c r="E47" s="47"/>
      <c r="F47" s="44"/>
      <c r="G47" s="47"/>
      <c r="H47" s="44"/>
      <c r="I47" s="48"/>
      <c r="J47" s="47"/>
      <c r="K47" s="44">
        <v>292274</v>
      </c>
      <c r="L47" s="83">
        <f aca="true" t="shared" si="11" ref="L47:L53">K47/U47*100</f>
        <v>100</v>
      </c>
      <c r="M47" s="44"/>
      <c r="N47" s="47"/>
      <c r="O47" s="44"/>
      <c r="P47" s="47"/>
      <c r="Q47" s="44"/>
      <c r="R47" s="47"/>
      <c r="S47" s="47"/>
      <c r="T47" s="47"/>
      <c r="U47" s="44">
        <v>292274</v>
      </c>
      <c r="V47" s="88">
        <f t="shared" si="5"/>
        <v>100</v>
      </c>
    </row>
    <row r="48" spans="1:22" ht="27.75" customHeight="1">
      <c r="A48" s="65" t="s">
        <v>84</v>
      </c>
      <c r="B48" s="44"/>
      <c r="C48" s="47"/>
      <c r="D48" s="44">
        <v>800</v>
      </c>
      <c r="E48" s="48">
        <f>D48/U48*100</f>
        <v>0.19831481981859153</v>
      </c>
      <c r="F48" s="44">
        <v>50000</v>
      </c>
      <c r="G48" s="45">
        <v>12.4</v>
      </c>
      <c r="H48" s="44">
        <v>336039</v>
      </c>
      <c r="I48" s="48">
        <f t="shared" si="4"/>
        <v>83.30189217127459</v>
      </c>
      <c r="J48" s="48"/>
      <c r="K48" s="44">
        <v>12710</v>
      </c>
      <c r="L48" s="48">
        <f t="shared" si="11"/>
        <v>3.1507266998678727</v>
      </c>
      <c r="M48" s="44">
        <v>3850</v>
      </c>
      <c r="N48" s="48">
        <f t="shared" si="10"/>
        <v>0.9543900703769717</v>
      </c>
      <c r="O48" s="44"/>
      <c r="P48" s="47"/>
      <c r="Q48" s="44"/>
      <c r="R48" s="47"/>
      <c r="S48" s="47"/>
      <c r="T48" s="47"/>
      <c r="U48" s="44">
        <v>403399</v>
      </c>
      <c r="V48" s="88">
        <f t="shared" si="5"/>
        <v>100.00532376133803</v>
      </c>
    </row>
    <row r="49" spans="1:22" ht="27.75" customHeight="1">
      <c r="A49" s="65" t="s">
        <v>10</v>
      </c>
      <c r="B49" s="44"/>
      <c r="C49" s="47"/>
      <c r="D49" s="44"/>
      <c r="E49" s="47"/>
      <c r="F49" s="44"/>
      <c r="G49" s="47"/>
      <c r="H49" s="44">
        <v>145433</v>
      </c>
      <c r="I49" s="83">
        <f t="shared" si="4"/>
        <v>100</v>
      </c>
      <c r="J49" s="47"/>
      <c r="K49" s="44"/>
      <c r="L49" s="47"/>
      <c r="M49" s="44"/>
      <c r="N49" s="47"/>
      <c r="O49" s="44"/>
      <c r="P49" s="47"/>
      <c r="Q49" s="44"/>
      <c r="R49" s="47"/>
      <c r="S49" s="47"/>
      <c r="T49" s="47"/>
      <c r="U49" s="44">
        <v>145433</v>
      </c>
      <c r="V49" s="88">
        <f t="shared" si="5"/>
        <v>100</v>
      </c>
    </row>
    <row r="50" spans="1:22" ht="27.75" customHeight="1">
      <c r="A50" s="65" t="s">
        <v>85</v>
      </c>
      <c r="B50" s="44"/>
      <c r="C50" s="47"/>
      <c r="D50" s="44">
        <v>1000000</v>
      </c>
      <c r="E50" s="48">
        <f>D50/U50*100</f>
        <v>20.031690133791656</v>
      </c>
      <c r="F50" s="44">
        <v>526658</v>
      </c>
      <c r="G50" s="45">
        <f>F50/U50*100</f>
        <v>10.549849862482446</v>
      </c>
      <c r="H50" s="44">
        <v>3459120</v>
      </c>
      <c r="I50" s="48">
        <f t="shared" si="4"/>
        <v>69.2920199756014</v>
      </c>
      <c r="J50" s="48"/>
      <c r="K50" s="44">
        <v>20</v>
      </c>
      <c r="L50" s="113" t="s">
        <v>166</v>
      </c>
      <c r="M50" s="44">
        <v>6292</v>
      </c>
      <c r="N50" s="48">
        <f t="shared" si="10"/>
        <v>0.12603939432181713</v>
      </c>
      <c r="O50" s="44"/>
      <c r="P50" s="47"/>
      <c r="Q50" s="44"/>
      <c r="R50" s="47"/>
      <c r="S50" s="47"/>
      <c r="T50" s="47"/>
      <c r="U50" s="44">
        <v>4992090</v>
      </c>
      <c r="V50" s="88">
        <v>100</v>
      </c>
    </row>
    <row r="51" spans="1:22" ht="27.75" customHeight="1">
      <c r="A51" s="65" t="s">
        <v>86</v>
      </c>
      <c r="B51" s="44">
        <v>103592</v>
      </c>
      <c r="C51" s="48">
        <f>B51/U51*100</f>
        <v>15.957287852577778</v>
      </c>
      <c r="D51" s="44">
        <v>50000</v>
      </c>
      <c r="E51" s="48">
        <f>D51/U51*100</f>
        <v>7.701988499390773</v>
      </c>
      <c r="F51" s="44">
        <v>84825</v>
      </c>
      <c r="G51" s="45">
        <f>F51/U51*100</f>
        <v>13.066423489216447</v>
      </c>
      <c r="H51" s="44">
        <v>401563</v>
      </c>
      <c r="I51" s="48">
        <f t="shared" si="4"/>
        <v>61.85667215561713</v>
      </c>
      <c r="J51" s="48"/>
      <c r="K51" s="44">
        <v>5140</v>
      </c>
      <c r="L51" s="48">
        <f t="shared" si="11"/>
        <v>0.7917644177373715</v>
      </c>
      <c r="M51" s="44">
        <v>4063</v>
      </c>
      <c r="N51" s="48">
        <v>0.62</v>
      </c>
      <c r="O51" s="44"/>
      <c r="P51" s="47"/>
      <c r="Q51" s="44"/>
      <c r="R51" s="47"/>
      <c r="S51" s="47"/>
      <c r="T51" s="47"/>
      <c r="U51" s="44">
        <v>649183</v>
      </c>
      <c r="V51" s="88">
        <f t="shared" si="5"/>
        <v>99.9941364145395</v>
      </c>
    </row>
    <row r="52" spans="1:22" ht="27.75" customHeight="1">
      <c r="A52" s="65" t="s">
        <v>87</v>
      </c>
      <c r="B52" s="44"/>
      <c r="C52" s="47"/>
      <c r="D52" s="44"/>
      <c r="E52" s="47"/>
      <c r="F52" s="44"/>
      <c r="G52" s="47"/>
      <c r="H52" s="44">
        <v>120703</v>
      </c>
      <c r="I52" s="83">
        <f t="shared" si="4"/>
        <v>100</v>
      </c>
      <c r="J52" s="47"/>
      <c r="K52" s="44"/>
      <c r="L52" s="47"/>
      <c r="M52" s="44"/>
      <c r="N52" s="47"/>
      <c r="O52" s="44"/>
      <c r="P52" s="47"/>
      <c r="Q52" s="44"/>
      <c r="R52" s="47"/>
      <c r="S52" s="47"/>
      <c r="T52" s="47"/>
      <c r="U52" s="44">
        <v>120703</v>
      </c>
      <c r="V52" s="88">
        <f t="shared" si="5"/>
        <v>100</v>
      </c>
    </row>
    <row r="53" spans="1:22" ht="27.75" customHeight="1">
      <c r="A53" s="71" t="s">
        <v>11</v>
      </c>
      <c r="B53" s="49"/>
      <c r="C53" s="50"/>
      <c r="D53" s="49"/>
      <c r="E53" s="50"/>
      <c r="F53" s="49"/>
      <c r="G53" s="50"/>
      <c r="H53" s="49"/>
      <c r="I53" s="50"/>
      <c r="J53" s="50"/>
      <c r="K53" s="49">
        <v>1632314</v>
      </c>
      <c r="L53" s="89">
        <f t="shared" si="11"/>
        <v>100</v>
      </c>
      <c r="M53" s="49"/>
      <c r="N53" s="50"/>
      <c r="O53" s="49"/>
      <c r="P53" s="50"/>
      <c r="Q53" s="49"/>
      <c r="R53" s="50"/>
      <c r="S53" s="50"/>
      <c r="T53" s="50"/>
      <c r="U53" s="49">
        <v>1632314</v>
      </c>
      <c r="V53" s="90">
        <f t="shared" si="5"/>
        <v>100</v>
      </c>
    </row>
    <row r="54" spans="1:53" s="16" customFormat="1" ht="30" customHeight="1">
      <c r="A54" s="103" t="s">
        <v>1</v>
      </c>
      <c r="B54" s="104"/>
      <c r="C54" s="104"/>
      <c r="D54" s="104"/>
      <c r="E54" s="104"/>
      <c r="F54" s="104"/>
      <c r="G54" s="104"/>
      <c r="H54" s="104"/>
      <c r="I54" s="104"/>
      <c r="J54" s="27"/>
      <c r="K54" s="105" t="s">
        <v>30</v>
      </c>
      <c r="L54" s="104"/>
      <c r="M54" s="104"/>
      <c r="N54" s="104"/>
      <c r="O54" s="104"/>
      <c r="P54" s="104"/>
      <c r="Q54" s="104"/>
      <c r="R54" s="104"/>
      <c r="S54" s="104"/>
      <c r="T54" s="106"/>
      <c r="U54" s="106"/>
      <c r="V54" s="32"/>
      <c r="X54" s="17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20"/>
    </row>
    <row r="55" spans="1:52" ht="20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39" t="s">
        <v>2</v>
      </c>
      <c r="X55" s="4"/>
      <c r="Y55" s="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5" s="8" customFormat="1" ht="21.75" customHeight="1">
      <c r="A56" s="7"/>
      <c r="B56" s="102" t="s">
        <v>31</v>
      </c>
      <c r="C56" s="107"/>
      <c r="D56" s="107"/>
      <c r="E56" s="107"/>
      <c r="F56" s="107"/>
      <c r="G56" s="107"/>
      <c r="H56" s="107"/>
      <c r="I56" s="107"/>
      <c r="J56" s="29"/>
      <c r="K56" s="101" t="s">
        <v>32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102"/>
      <c r="X56" s="9"/>
      <c r="Y56" s="5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/>
      <c r="BB56" s="10"/>
      <c r="BC56" s="1"/>
    </row>
    <row r="57" spans="1:55" s="8" customFormat="1" ht="21.75" customHeight="1">
      <c r="A57" s="11" t="s">
        <v>8</v>
      </c>
      <c r="B57" s="102" t="s">
        <v>34</v>
      </c>
      <c r="C57" s="101"/>
      <c r="D57" s="102" t="s">
        <v>35</v>
      </c>
      <c r="E57" s="101"/>
      <c r="F57" s="102" t="s">
        <v>36</v>
      </c>
      <c r="G57" s="101"/>
      <c r="H57" s="102" t="s">
        <v>37</v>
      </c>
      <c r="I57" s="101"/>
      <c r="J57" s="80"/>
      <c r="K57" s="101" t="s">
        <v>38</v>
      </c>
      <c r="L57" s="98"/>
      <c r="M57" s="98" t="s">
        <v>39</v>
      </c>
      <c r="N57" s="98"/>
      <c r="O57" s="98" t="s">
        <v>40</v>
      </c>
      <c r="P57" s="98"/>
      <c r="Q57" s="98" t="s">
        <v>41</v>
      </c>
      <c r="R57" s="98"/>
      <c r="S57" s="98" t="s">
        <v>42</v>
      </c>
      <c r="T57" s="98"/>
      <c r="U57" s="99" t="s">
        <v>43</v>
      </c>
      <c r="V57" s="100"/>
      <c r="X57" s="12"/>
      <c r="Y57" s="5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/>
      <c r="BB57" s="13"/>
      <c r="BC57" s="10"/>
    </row>
    <row r="58" spans="1:55" s="8" customFormat="1" ht="21.75" customHeight="1">
      <c r="A58" s="14"/>
      <c r="B58" s="54" t="s">
        <v>44</v>
      </c>
      <c r="C58" s="30" t="s">
        <v>4</v>
      </c>
      <c r="D58" s="56" t="s">
        <v>44</v>
      </c>
      <c r="E58" s="31" t="str">
        <f>C58</f>
        <v>%</v>
      </c>
      <c r="F58" s="56" t="s">
        <v>44</v>
      </c>
      <c r="G58" s="30" t="str">
        <f>C58</f>
        <v>%</v>
      </c>
      <c r="H58" s="56" t="s">
        <v>48</v>
      </c>
      <c r="I58" s="30" t="str">
        <f>C58</f>
        <v>%</v>
      </c>
      <c r="J58" s="78"/>
      <c r="K58" s="55" t="s">
        <v>48</v>
      </c>
      <c r="L58" s="57" t="s">
        <v>49</v>
      </c>
      <c r="M58" s="56" t="s">
        <v>48</v>
      </c>
      <c r="N58" s="57" t="s">
        <v>49</v>
      </c>
      <c r="O58" s="56" t="s">
        <v>48</v>
      </c>
      <c r="P58" s="57" t="s">
        <v>49</v>
      </c>
      <c r="Q58" s="56" t="s">
        <v>44</v>
      </c>
      <c r="R58" s="57" t="s">
        <v>49</v>
      </c>
      <c r="S58" s="56" t="s">
        <v>44</v>
      </c>
      <c r="T58" s="57" t="s">
        <v>49</v>
      </c>
      <c r="U58" s="30" t="s">
        <v>54</v>
      </c>
      <c r="V58" s="97" t="str">
        <f>P58</f>
        <v>%</v>
      </c>
      <c r="X58" s="2"/>
      <c r="Y58" s="5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/>
      <c r="BB58" s="15"/>
      <c r="BC58" s="13"/>
    </row>
    <row r="59" spans="1:22" ht="27" customHeight="1">
      <c r="A59" s="65" t="s">
        <v>12</v>
      </c>
      <c r="B59" s="44"/>
      <c r="C59" s="47"/>
      <c r="D59" s="44">
        <v>3722</v>
      </c>
      <c r="E59" s="48">
        <f>D59/U59*100</f>
        <v>0.3789240064952583</v>
      </c>
      <c r="F59" s="44"/>
      <c r="G59" s="47"/>
      <c r="H59" s="44">
        <v>977933</v>
      </c>
      <c r="I59" s="48">
        <f aca="true" t="shared" si="12" ref="I59:I81">H59/U59*100</f>
        <v>99.55999205908853</v>
      </c>
      <c r="J59" s="48"/>
      <c r="K59" s="44"/>
      <c r="L59" s="47"/>
      <c r="M59" s="44">
        <v>600</v>
      </c>
      <c r="N59" s="48">
        <f>M59/U59*100</f>
        <v>0.06108393441621575</v>
      </c>
      <c r="O59" s="44"/>
      <c r="P59" s="47"/>
      <c r="Q59" s="44"/>
      <c r="R59" s="47"/>
      <c r="S59" s="47"/>
      <c r="T59" s="47"/>
      <c r="U59" s="44">
        <v>982255</v>
      </c>
      <c r="V59" s="88">
        <f aca="true" t="shared" si="13" ref="V59:V81">C59+E59+G59+I59+L59+N59+P59+R59+T59</f>
        <v>100</v>
      </c>
    </row>
    <row r="60" spans="1:22" ht="27" customHeight="1">
      <c r="A60" s="65" t="s">
        <v>88</v>
      </c>
      <c r="B60" s="44"/>
      <c r="C60" s="47"/>
      <c r="D60" s="44"/>
      <c r="E60" s="47"/>
      <c r="F60" s="44">
        <v>300740</v>
      </c>
      <c r="G60" s="45">
        <v>40.34</v>
      </c>
      <c r="H60" s="44">
        <v>442270</v>
      </c>
      <c r="I60" s="48">
        <f t="shared" si="12"/>
        <v>59.31263486392574</v>
      </c>
      <c r="J60" s="48"/>
      <c r="K60" s="44">
        <v>989</v>
      </c>
      <c r="L60" s="48">
        <f>K60/U60*100</f>
        <v>0.13263435430940954</v>
      </c>
      <c r="M60" s="44">
        <v>1660</v>
      </c>
      <c r="N60" s="48">
        <f>M60/U60*100</f>
        <v>0.22262186870942346</v>
      </c>
      <c r="O60" s="44"/>
      <c r="P60" s="47"/>
      <c r="Q60" s="44"/>
      <c r="R60" s="47"/>
      <c r="S60" s="47"/>
      <c r="T60" s="47"/>
      <c r="U60" s="44">
        <v>745659</v>
      </c>
      <c r="V60" s="88">
        <f t="shared" si="13"/>
        <v>100.00789108694457</v>
      </c>
    </row>
    <row r="61" spans="1:22" ht="27" customHeight="1">
      <c r="A61" s="65" t="s">
        <v>89</v>
      </c>
      <c r="B61" s="44"/>
      <c r="C61" s="47"/>
      <c r="D61" s="44"/>
      <c r="E61" s="47"/>
      <c r="F61" s="44"/>
      <c r="G61" s="47"/>
      <c r="H61" s="44">
        <v>2112399</v>
      </c>
      <c r="I61" s="48">
        <f t="shared" si="12"/>
        <v>99.88462478704052</v>
      </c>
      <c r="J61" s="48"/>
      <c r="K61" s="44">
        <v>2440</v>
      </c>
      <c r="L61" s="48">
        <f>K61/U61*100</f>
        <v>0.11537521295947352</v>
      </c>
      <c r="M61" s="44"/>
      <c r="N61" s="47"/>
      <c r="O61" s="44"/>
      <c r="P61" s="47"/>
      <c r="Q61" s="44"/>
      <c r="R61" s="47"/>
      <c r="S61" s="47"/>
      <c r="T61" s="47"/>
      <c r="U61" s="44">
        <v>2114839</v>
      </c>
      <c r="V61" s="88">
        <f t="shared" si="13"/>
        <v>100</v>
      </c>
    </row>
    <row r="62" spans="1:22" ht="27" customHeight="1">
      <c r="A62" s="65" t="s">
        <v>13</v>
      </c>
      <c r="B62" s="44"/>
      <c r="C62" s="47"/>
      <c r="D62" s="44"/>
      <c r="E62" s="47"/>
      <c r="F62" s="44">
        <v>6000</v>
      </c>
      <c r="G62" s="45">
        <f aca="true" t="shared" si="14" ref="G62:G74">F62/U62*100</f>
        <v>0.3837369713303713</v>
      </c>
      <c r="H62" s="44">
        <v>1557471</v>
      </c>
      <c r="I62" s="48">
        <f t="shared" si="12"/>
        <v>99.6098674124808</v>
      </c>
      <c r="J62" s="48"/>
      <c r="K62" s="44"/>
      <c r="L62" s="47"/>
      <c r="M62" s="44">
        <v>100</v>
      </c>
      <c r="N62" s="48">
        <f aca="true" t="shared" si="15" ref="N62:N72">M62/U62*100</f>
        <v>0.006395616188839522</v>
      </c>
      <c r="O62" s="44"/>
      <c r="P62" s="47"/>
      <c r="Q62" s="44"/>
      <c r="R62" s="47"/>
      <c r="S62" s="47"/>
      <c r="T62" s="47"/>
      <c r="U62" s="44">
        <v>1563571</v>
      </c>
      <c r="V62" s="88">
        <f t="shared" si="13"/>
        <v>100</v>
      </c>
    </row>
    <row r="63" spans="1:22" ht="27" customHeight="1">
      <c r="A63" s="65" t="s">
        <v>14</v>
      </c>
      <c r="B63" s="66"/>
      <c r="C63" s="67"/>
      <c r="D63" s="66"/>
      <c r="E63" s="67"/>
      <c r="F63" s="66">
        <v>57064</v>
      </c>
      <c r="G63" s="45">
        <f t="shared" si="14"/>
        <v>0.4530362335305562</v>
      </c>
      <c r="H63" s="66">
        <v>12538313</v>
      </c>
      <c r="I63" s="48">
        <v>99.55</v>
      </c>
      <c r="J63" s="68"/>
      <c r="K63" s="66"/>
      <c r="L63" s="67"/>
      <c r="M63" s="66">
        <v>525</v>
      </c>
      <c r="N63" s="113" t="s">
        <v>167</v>
      </c>
      <c r="O63" s="66"/>
      <c r="P63" s="67"/>
      <c r="Q63" s="66"/>
      <c r="R63" s="67"/>
      <c r="S63" s="67"/>
      <c r="T63" s="67"/>
      <c r="U63" s="66">
        <v>12595902</v>
      </c>
      <c r="V63" s="88">
        <v>100</v>
      </c>
    </row>
    <row r="64" spans="1:22" ht="27" customHeight="1">
      <c r="A64" s="65" t="s">
        <v>90</v>
      </c>
      <c r="B64" s="44">
        <v>983170</v>
      </c>
      <c r="C64" s="48">
        <v>2.51</v>
      </c>
      <c r="D64" s="44">
        <v>429202</v>
      </c>
      <c r="E64" s="48">
        <f>D64/U64*100</f>
        <v>1.0980050094070604</v>
      </c>
      <c r="F64" s="44">
        <v>4981382</v>
      </c>
      <c r="G64" s="45">
        <f t="shared" si="14"/>
        <v>12.74360881303014</v>
      </c>
      <c r="H64" s="44">
        <v>32450102</v>
      </c>
      <c r="I64" s="48">
        <f t="shared" si="12"/>
        <v>83.01539729957005</v>
      </c>
      <c r="J64" s="48"/>
      <c r="K64" s="44">
        <v>237719</v>
      </c>
      <c r="L64" s="48">
        <f>K64/U64*100</f>
        <v>0.608144073958735</v>
      </c>
      <c r="M64" s="44">
        <v>7682</v>
      </c>
      <c r="N64" s="48">
        <f t="shared" si="15"/>
        <v>0.019652458474715955</v>
      </c>
      <c r="O64" s="44"/>
      <c r="P64" s="47"/>
      <c r="Q64" s="44"/>
      <c r="R64" s="47"/>
      <c r="S64" s="47"/>
      <c r="T64" s="47"/>
      <c r="U64" s="44">
        <v>39089257</v>
      </c>
      <c r="V64" s="88">
        <f t="shared" si="13"/>
        <v>99.9948076544407</v>
      </c>
    </row>
    <row r="65" spans="1:22" ht="34.5" customHeight="1">
      <c r="A65" s="65" t="s">
        <v>113</v>
      </c>
      <c r="B65" s="44"/>
      <c r="C65" s="47"/>
      <c r="D65" s="44"/>
      <c r="E65" s="47"/>
      <c r="F65" s="44"/>
      <c r="G65" s="47"/>
      <c r="H65" s="44">
        <v>91303</v>
      </c>
      <c r="I65" s="83">
        <f t="shared" si="12"/>
        <v>100</v>
      </c>
      <c r="J65" s="47"/>
      <c r="K65" s="44"/>
      <c r="L65" s="47"/>
      <c r="M65" s="44"/>
      <c r="N65" s="47"/>
      <c r="O65" s="44"/>
      <c r="P65" s="47"/>
      <c r="Q65" s="44"/>
      <c r="R65" s="47"/>
      <c r="S65" s="47"/>
      <c r="T65" s="47"/>
      <c r="U65" s="44">
        <v>91303</v>
      </c>
      <c r="V65" s="88">
        <f t="shared" si="13"/>
        <v>100</v>
      </c>
    </row>
    <row r="66" spans="1:22" ht="27.75" customHeight="1">
      <c r="A66" s="60" t="s">
        <v>80</v>
      </c>
      <c r="B66" s="44">
        <f>SUM(B67:B68)</f>
        <v>1202789</v>
      </c>
      <c r="C66" s="48">
        <f>B66/U66*100</f>
        <v>2.128850133597718</v>
      </c>
      <c r="D66" s="44">
        <f>SUM(D67:D68)</f>
        <v>219312</v>
      </c>
      <c r="E66" s="48">
        <f>D66/U66*100</f>
        <v>0.38816648680656607</v>
      </c>
      <c r="F66" s="44">
        <f>SUM(F67:F68)</f>
        <v>1964391</v>
      </c>
      <c r="G66" s="45">
        <v>3.47</v>
      </c>
      <c r="H66" s="44">
        <f>SUM(H67:H68)</f>
        <v>42485254</v>
      </c>
      <c r="I66" s="48">
        <f t="shared" si="12"/>
        <v>75.1958478617887</v>
      </c>
      <c r="J66" s="45"/>
      <c r="K66" s="44">
        <f>SUM(K67:K68)</f>
        <v>352432</v>
      </c>
      <c r="L66" s="48">
        <f>K66/U66*100</f>
        <v>0.6237793247893945</v>
      </c>
      <c r="M66" s="44">
        <f>SUM(M67:M68)</f>
        <v>122764</v>
      </c>
      <c r="N66" s="48">
        <f t="shared" si="15"/>
        <v>0.2172834618548975</v>
      </c>
      <c r="O66" s="44">
        <f>SUM(O67:O68)</f>
        <v>10152526</v>
      </c>
      <c r="P66" s="48">
        <f>O66/U66*100</f>
        <v>17.969241763479967</v>
      </c>
      <c r="Q66" s="44"/>
      <c r="R66" s="45"/>
      <c r="S66" s="45"/>
      <c r="T66" s="45"/>
      <c r="U66" s="44">
        <f>SUM(U67:U68)</f>
        <v>56499468</v>
      </c>
      <c r="V66" s="88">
        <f t="shared" si="13"/>
        <v>99.99316903231725</v>
      </c>
    </row>
    <row r="67" spans="1:22" ht="27.75" customHeight="1">
      <c r="A67" s="61" t="s">
        <v>69</v>
      </c>
      <c r="B67" s="44">
        <v>10000</v>
      </c>
      <c r="C67" s="48">
        <f>B67/U67*100</f>
        <v>0.15871731018600083</v>
      </c>
      <c r="D67" s="44">
        <v>189542</v>
      </c>
      <c r="E67" s="48">
        <f>D67/U67*100</f>
        <v>3.008359640727497</v>
      </c>
      <c r="F67" s="44">
        <v>1912997</v>
      </c>
      <c r="G67" s="45">
        <f t="shared" si="14"/>
        <v>30.3625738233889</v>
      </c>
      <c r="H67" s="44">
        <v>4187971</v>
      </c>
      <c r="I67" s="48">
        <f t="shared" si="12"/>
        <v>66.4703492256976</v>
      </c>
      <c r="J67" s="48"/>
      <c r="K67" s="44"/>
      <c r="L67" s="47"/>
      <c r="M67" s="44"/>
      <c r="N67" s="47"/>
      <c r="O67" s="44"/>
      <c r="P67" s="47"/>
      <c r="Q67" s="44"/>
      <c r="R67" s="47"/>
      <c r="S67" s="47"/>
      <c r="T67" s="47"/>
      <c r="U67" s="44">
        <v>6300510</v>
      </c>
      <c r="V67" s="88">
        <f t="shared" si="13"/>
        <v>100</v>
      </c>
    </row>
    <row r="68" spans="1:22" ht="27.75" customHeight="1">
      <c r="A68" s="61" t="s">
        <v>70</v>
      </c>
      <c r="B68" s="44">
        <v>1192789</v>
      </c>
      <c r="C68" s="48">
        <f>B68/U68*100</f>
        <v>2.3761230262986732</v>
      </c>
      <c r="D68" s="44">
        <v>29770</v>
      </c>
      <c r="E68" s="48">
        <f>D68/U68*100</f>
        <v>0.05930401981650695</v>
      </c>
      <c r="F68" s="44">
        <v>51394</v>
      </c>
      <c r="G68" s="45">
        <f t="shared" si="14"/>
        <v>0.10238061116726764</v>
      </c>
      <c r="H68" s="44">
        <v>38297283</v>
      </c>
      <c r="I68" s="48">
        <f t="shared" si="12"/>
        <v>76.29099193652586</v>
      </c>
      <c r="J68" s="48"/>
      <c r="K68" s="44">
        <v>352432</v>
      </c>
      <c r="L68" s="48">
        <f aca="true" t="shared" si="16" ref="L68:L73">K68/U68*100</f>
        <v>0.7020703497471004</v>
      </c>
      <c r="M68" s="44">
        <v>122764</v>
      </c>
      <c r="N68" s="48">
        <f t="shared" si="15"/>
        <v>0.2445548770155747</v>
      </c>
      <c r="O68" s="44">
        <v>10152526</v>
      </c>
      <c r="P68" s="48">
        <v>20.23</v>
      </c>
      <c r="Q68" s="44"/>
      <c r="R68" s="47"/>
      <c r="S68" s="47"/>
      <c r="T68" s="47"/>
      <c r="U68" s="44">
        <v>50198958</v>
      </c>
      <c r="V68" s="88">
        <f t="shared" si="13"/>
        <v>100.00542482057098</v>
      </c>
    </row>
    <row r="69" spans="1:22" ht="30" customHeight="1">
      <c r="A69" s="59" t="s">
        <v>15</v>
      </c>
      <c r="B69" s="40"/>
      <c r="C69" s="41"/>
      <c r="D69" s="40"/>
      <c r="E69" s="41"/>
      <c r="F69" s="40">
        <f>SUM(F70)</f>
        <v>330</v>
      </c>
      <c r="G69" s="82">
        <f t="shared" si="14"/>
        <v>0.11219338059054516</v>
      </c>
      <c r="H69" s="40">
        <f>SUM(H70)</f>
        <v>282138</v>
      </c>
      <c r="I69" s="42">
        <f t="shared" si="12"/>
        <v>95.92126064562191</v>
      </c>
      <c r="J69" s="42"/>
      <c r="K69" s="40">
        <f>SUM(K70)</f>
        <v>3200</v>
      </c>
      <c r="L69" s="42">
        <f t="shared" si="16"/>
        <v>1.0879358117871045</v>
      </c>
      <c r="M69" s="40">
        <f>SUM(M70)</f>
        <v>8467</v>
      </c>
      <c r="N69" s="42">
        <f t="shared" si="15"/>
        <v>2.878610162000442</v>
      </c>
      <c r="O69" s="40"/>
      <c r="P69" s="41"/>
      <c r="Q69" s="40"/>
      <c r="R69" s="41"/>
      <c r="S69" s="41"/>
      <c r="T69" s="41"/>
      <c r="U69" s="40">
        <f>SUM(U70)</f>
        <v>294135</v>
      </c>
      <c r="V69" s="86">
        <f t="shared" si="13"/>
        <v>100</v>
      </c>
    </row>
    <row r="70" spans="1:22" ht="27.75" customHeight="1">
      <c r="A70" s="60" t="s">
        <v>68</v>
      </c>
      <c r="B70" s="44"/>
      <c r="C70" s="45"/>
      <c r="D70" s="44"/>
      <c r="E70" s="45"/>
      <c r="F70" s="44">
        <f>SUM(F71:F72)</f>
        <v>330</v>
      </c>
      <c r="G70" s="45">
        <f t="shared" si="14"/>
        <v>0.11219338059054516</v>
      </c>
      <c r="H70" s="44">
        <f>SUM(H71:H72)</f>
        <v>282138</v>
      </c>
      <c r="I70" s="48">
        <f t="shared" si="12"/>
        <v>95.92126064562191</v>
      </c>
      <c r="J70" s="45"/>
      <c r="K70" s="44">
        <f>SUM(K71:K72)</f>
        <v>3200</v>
      </c>
      <c r="L70" s="48">
        <f t="shared" si="16"/>
        <v>1.0879358117871045</v>
      </c>
      <c r="M70" s="44">
        <f>SUM(M71:M72)</f>
        <v>8467</v>
      </c>
      <c r="N70" s="48">
        <f t="shared" si="15"/>
        <v>2.878610162000442</v>
      </c>
      <c r="O70" s="44"/>
      <c r="P70" s="45"/>
      <c r="Q70" s="44"/>
      <c r="R70" s="45"/>
      <c r="S70" s="45"/>
      <c r="T70" s="45"/>
      <c r="U70" s="44">
        <f>SUM(U71:U72)</f>
        <v>294135</v>
      </c>
      <c r="V70" s="88">
        <f t="shared" si="13"/>
        <v>100</v>
      </c>
    </row>
    <row r="71" spans="1:22" ht="27" customHeight="1">
      <c r="A71" s="61" t="s">
        <v>69</v>
      </c>
      <c r="B71" s="44"/>
      <c r="C71" s="47"/>
      <c r="D71" s="44"/>
      <c r="E71" s="47"/>
      <c r="F71" s="44"/>
      <c r="G71" s="47"/>
      <c r="H71" s="44">
        <v>80484</v>
      </c>
      <c r="I71" s="83">
        <f t="shared" si="12"/>
        <v>100</v>
      </c>
      <c r="J71" s="47"/>
      <c r="K71" s="44"/>
      <c r="L71" s="47"/>
      <c r="M71" s="44"/>
      <c r="N71" s="47"/>
      <c r="O71" s="44"/>
      <c r="P71" s="47"/>
      <c r="Q71" s="44"/>
      <c r="R71" s="47"/>
      <c r="S71" s="47"/>
      <c r="T71" s="47"/>
      <c r="U71" s="44">
        <v>80484</v>
      </c>
      <c r="V71" s="88">
        <f t="shared" si="13"/>
        <v>100</v>
      </c>
    </row>
    <row r="72" spans="1:22" ht="27" customHeight="1">
      <c r="A72" s="61" t="s">
        <v>70</v>
      </c>
      <c r="B72" s="44"/>
      <c r="C72" s="47"/>
      <c r="D72" s="44"/>
      <c r="E72" s="47"/>
      <c r="F72" s="44">
        <v>330</v>
      </c>
      <c r="G72" s="45">
        <f t="shared" si="14"/>
        <v>0.15445750312425402</v>
      </c>
      <c r="H72" s="44">
        <v>201654</v>
      </c>
      <c r="I72" s="48">
        <v>94.39</v>
      </c>
      <c r="J72" s="48"/>
      <c r="K72" s="44">
        <v>3200</v>
      </c>
      <c r="L72" s="48">
        <f t="shared" si="16"/>
        <v>1.4977697272654937</v>
      </c>
      <c r="M72" s="44">
        <v>8467</v>
      </c>
      <c r="N72" s="48">
        <f t="shared" si="15"/>
        <v>3.9630050877365424</v>
      </c>
      <c r="O72" s="44"/>
      <c r="P72" s="47"/>
      <c r="Q72" s="44"/>
      <c r="R72" s="47"/>
      <c r="S72" s="47"/>
      <c r="T72" s="47"/>
      <c r="U72" s="44">
        <v>213651</v>
      </c>
      <c r="V72" s="88">
        <f t="shared" si="13"/>
        <v>100.00523231812629</v>
      </c>
    </row>
    <row r="73" spans="1:22" ht="30" customHeight="1">
      <c r="A73" s="59" t="s">
        <v>59</v>
      </c>
      <c r="B73" s="40">
        <f>B74+B94+B99</f>
        <v>878049</v>
      </c>
      <c r="C73" s="42">
        <v>5.44</v>
      </c>
      <c r="D73" s="40">
        <f>D74+D94+D99</f>
        <v>133089</v>
      </c>
      <c r="E73" s="42">
        <f aca="true" t="shared" si="17" ref="E73:E79">D73/U73*100</f>
        <v>0.8237296324370567</v>
      </c>
      <c r="F73" s="40">
        <f>F74+F94+F99</f>
        <v>92613</v>
      </c>
      <c r="G73" s="82">
        <f t="shared" si="14"/>
        <v>0.5732109524370393</v>
      </c>
      <c r="H73" s="40">
        <f>H74+H94+H99</f>
        <v>14893466</v>
      </c>
      <c r="I73" s="42">
        <f t="shared" si="12"/>
        <v>92.18034002730354</v>
      </c>
      <c r="J73" s="42"/>
      <c r="K73" s="40">
        <f>K74+K94+K99</f>
        <v>134656</v>
      </c>
      <c r="L73" s="42">
        <f t="shared" si="16"/>
        <v>0.8334282877280941</v>
      </c>
      <c r="M73" s="40">
        <f>M74+M94+M99</f>
        <v>25006</v>
      </c>
      <c r="N73" s="42">
        <v>0.16</v>
      </c>
      <c r="O73" s="40"/>
      <c r="P73" s="41"/>
      <c r="Q73" s="40"/>
      <c r="R73" s="41"/>
      <c r="S73" s="41"/>
      <c r="T73" s="41"/>
      <c r="U73" s="40">
        <f>U74+U94+U99</f>
        <v>16156879</v>
      </c>
      <c r="V73" s="86">
        <f t="shared" si="13"/>
        <v>100.01070889990574</v>
      </c>
    </row>
    <row r="74" spans="1:22" ht="27.75" customHeight="1">
      <c r="A74" s="60" t="s">
        <v>73</v>
      </c>
      <c r="B74" s="44">
        <f>SUM(B75:B81,B87:B93)</f>
        <v>874279</v>
      </c>
      <c r="C74" s="48">
        <f>B74/U74*100</f>
        <v>7.679229061718488</v>
      </c>
      <c r="D74" s="44">
        <f>SUM(D75:D81,D87:D93)</f>
        <v>66000</v>
      </c>
      <c r="E74" s="48">
        <f t="shared" si="17"/>
        <v>0.5797109596289288</v>
      </c>
      <c r="F74" s="44">
        <f>SUM(F75:F81,F87:F93)</f>
        <v>35000</v>
      </c>
      <c r="G74" s="45">
        <f t="shared" si="14"/>
        <v>0.3074224785910986</v>
      </c>
      <c r="H74" s="44">
        <f>SUM(H75:H81,H87:H93)</f>
        <v>10409705</v>
      </c>
      <c r="I74" s="48">
        <f t="shared" si="12"/>
        <v>91.43363750006148</v>
      </c>
      <c r="J74" s="48"/>
      <c r="K74" s="44"/>
      <c r="L74" s="47"/>
      <c r="M74" s="44"/>
      <c r="N74" s="47"/>
      <c r="O74" s="44"/>
      <c r="P74" s="47"/>
      <c r="Q74" s="44"/>
      <c r="R74" s="47"/>
      <c r="S74" s="47"/>
      <c r="T74" s="47"/>
      <c r="U74" s="44">
        <f>SUM(U75:U81,U87:U93)</f>
        <v>11384984</v>
      </c>
      <c r="V74" s="88">
        <f t="shared" si="13"/>
        <v>100</v>
      </c>
    </row>
    <row r="75" spans="1:22" ht="27" customHeight="1">
      <c r="A75" s="65" t="s">
        <v>91</v>
      </c>
      <c r="B75" s="44">
        <v>800000</v>
      </c>
      <c r="C75" s="48">
        <f>B75/U75*100</f>
        <v>93.57425585073035</v>
      </c>
      <c r="D75" s="44"/>
      <c r="E75" s="47"/>
      <c r="F75" s="44"/>
      <c r="G75" s="47"/>
      <c r="H75" s="44">
        <v>54936</v>
      </c>
      <c r="I75" s="48">
        <f t="shared" si="12"/>
        <v>6.425744149269653</v>
      </c>
      <c r="J75" s="48"/>
      <c r="K75" s="44"/>
      <c r="L75" s="47"/>
      <c r="M75" s="44"/>
      <c r="N75" s="47"/>
      <c r="O75" s="44"/>
      <c r="P75" s="47"/>
      <c r="Q75" s="44"/>
      <c r="R75" s="47"/>
      <c r="S75" s="47"/>
      <c r="T75" s="47"/>
      <c r="U75" s="44">
        <v>854936</v>
      </c>
      <c r="V75" s="88">
        <f t="shared" si="13"/>
        <v>100</v>
      </c>
    </row>
    <row r="76" spans="1:22" ht="27" customHeight="1">
      <c r="A76" s="65" t="s">
        <v>92</v>
      </c>
      <c r="B76" s="44"/>
      <c r="C76" s="47"/>
      <c r="D76" s="44">
        <v>50000</v>
      </c>
      <c r="E76" s="48">
        <f t="shared" si="17"/>
        <v>17.69598301185631</v>
      </c>
      <c r="F76" s="44"/>
      <c r="G76" s="47"/>
      <c r="H76" s="44">
        <v>232550</v>
      </c>
      <c r="I76" s="48">
        <f t="shared" si="12"/>
        <v>82.30401698814369</v>
      </c>
      <c r="J76" s="48"/>
      <c r="K76" s="44"/>
      <c r="L76" s="47"/>
      <c r="M76" s="44"/>
      <c r="N76" s="47"/>
      <c r="O76" s="44"/>
      <c r="P76" s="47"/>
      <c r="Q76" s="44"/>
      <c r="R76" s="47"/>
      <c r="S76" s="47"/>
      <c r="T76" s="47"/>
      <c r="U76" s="44">
        <v>282550</v>
      </c>
      <c r="V76" s="88">
        <f t="shared" si="13"/>
        <v>100</v>
      </c>
    </row>
    <row r="77" spans="1:22" ht="27" customHeight="1">
      <c r="A77" s="65" t="s">
        <v>93</v>
      </c>
      <c r="B77" s="44"/>
      <c r="C77" s="47"/>
      <c r="D77" s="44">
        <v>10000</v>
      </c>
      <c r="E77" s="48">
        <f t="shared" si="17"/>
        <v>0.8690694699371488</v>
      </c>
      <c r="F77" s="44">
        <v>10000</v>
      </c>
      <c r="G77" s="45">
        <f>F77/U77*100</f>
        <v>0.8690694699371488</v>
      </c>
      <c r="H77" s="44">
        <v>1130656</v>
      </c>
      <c r="I77" s="48">
        <f t="shared" si="12"/>
        <v>98.2618610601257</v>
      </c>
      <c r="J77" s="48"/>
      <c r="K77" s="44"/>
      <c r="L77" s="47"/>
      <c r="M77" s="44"/>
      <c r="N77" s="47"/>
      <c r="O77" s="44"/>
      <c r="P77" s="47"/>
      <c r="Q77" s="44"/>
      <c r="R77" s="47"/>
      <c r="S77" s="47"/>
      <c r="T77" s="47"/>
      <c r="U77" s="44">
        <v>1150656</v>
      </c>
      <c r="V77" s="88">
        <f t="shared" si="13"/>
        <v>100</v>
      </c>
    </row>
    <row r="78" spans="1:22" ht="27" customHeight="1">
      <c r="A78" s="65" t="s">
        <v>94</v>
      </c>
      <c r="B78" s="44"/>
      <c r="C78" s="47"/>
      <c r="D78" s="44"/>
      <c r="E78" s="47"/>
      <c r="F78" s="44"/>
      <c r="G78" s="47"/>
      <c r="H78" s="44">
        <v>150040</v>
      </c>
      <c r="I78" s="83">
        <f t="shared" si="12"/>
        <v>100</v>
      </c>
      <c r="J78" s="47"/>
      <c r="K78" s="44"/>
      <c r="L78" s="47"/>
      <c r="M78" s="44"/>
      <c r="N78" s="47"/>
      <c r="O78" s="44"/>
      <c r="P78" s="47"/>
      <c r="Q78" s="44"/>
      <c r="R78" s="47"/>
      <c r="S78" s="47"/>
      <c r="T78" s="47"/>
      <c r="U78" s="44">
        <v>150040</v>
      </c>
      <c r="V78" s="88">
        <f t="shared" si="13"/>
        <v>100</v>
      </c>
    </row>
    <row r="79" spans="1:22" ht="27" customHeight="1">
      <c r="A79" s="65" t="s">
        <v>95</v>
      </c>
      <c r="B79" s="44"/>
      <c r="C79" s="47"/>
      <c r="D79" s="44">
        <v>1000</v>
      </c>
      <c r="E79" s="48">
        <f t="shared" si="17"/>
        <v>0.33112582781456956</v>
      </c>
      <c r="F79" s="44">
        <v>5000</v>
      </c>
      <c r="G79" s="45">
        <f>F79/U79*100</f>
        <v>1.6556291390728477</v>
      </c>
      <c r="H79" s="44">
        <v>296000</v>
      </c>
      <c r="I79" s="48">
        <f t="shared" si="12"/>
        <v>98.01324503311258</v>
      </c>
      <c r="J79" s="48"/>
      <c r="K79" s="44"/>
      <c r="L79" s="47"/>
      <c r="M79" s="44"/>
      <c r="N79" s="47"/>
      <c r="O79" s="44"/>
      <c r="P79" s="47"/>
      <c r="Q79" s="44"/>
      <c r="R79" s="47"/>
      <c r="S79" s="47"/>
      <c r="T79" s="47"/>
      <c r="U79" s="44">
        <v>302000</v>
      </c>
      <c r="V79" s="88">
        <f t="shared" si="13"/>
        <v>100</v>
      </c>
    </row>
    <row r="80" spans="1:22" ht="27" customHeight="1">
      <c r="A80" s="65" t="s">
        <v>16</v>
      </c>
      <c r="B80" s="44"/>
      <c r="C80" s="47"/>
      <c r="D80" s="44"/>
      <c r="E80" s="47"/>
      <c r="F80" s="44"/>
      <c r="G80" s="47"/>
      <c r="H80" s="44">
        <v>100000</v>
      </c>
      <c r="I80" s="83">
        <f t="shared" si="12"/>
        <v>100</v>
      </c>
      <c r="J80" s="47"/>
      <c r="K80" s="44"/>
      <c r="L80" s="47"/>
      <c r="M80" s="44"/>
      <c r="N80" s="47"/>
      <c r="O80" s="44"/>
      <c r="P80" s="47"/>
      <c r="Q80" s="44"/>
      <c r="R80" s="47"/>
      <c r="S80" s="47"/>
      <c r="T80" s="47"/>
      <c r="U80" s="44">
        <v>100000</v>
      </c>
      <c r="V80" s="88">
        <f t="shared" si="13"/>
        <v>100</v>
      </c>
    </row>
    <row r="81" spans="1:22" ht="27.75" customHeight="1">
      <c r="A81" s="71" t="s">
        <v>96</v>
      </c>
      <c r="B81" s="49"/>
      <c r="C81" s="50"/>
      <c r="D81" s="49">
        <v>5000</v>
      </c>
      <c r="E81" s="51">
        <v>3</v>
      </c>
      <c r="F81" s="49">
        <v>20000</v>
      </c>
      <c r="G81" s="72">
        <f>F81/U81*100</f>
        <v>11.97389690474765</v>
      </c>
      <c r="H81" s="49">
        <v>142030</v>
      </c>
      <c r="I81" s="51">
        <f t="shared" si="12"/>
        <v>85.03262886906543</v>
      </c>
      <c r="J81" s="51"/>
      <c r="K81" s="49"/>
      <c r="L81" s="50"/>
      <c r="M81" s="49"/>
      <c r="N81" s="50"/>
      <c r="O81" s="49"/>
      <c r="P81" s="50"/>
      <c r="Q81" s="49"/>
      <c r="R81" s="50"/>
      <c r="S81" s="50"/>
      <c r="T81" s="50"/>
      <c r="U81" s="49">
        <v>167030</v>
      </c>
      <c r="V81" s="90">
        <f t="shared" si="13"/>
        <v>100.00652577381308</v>
      </c>
    </row>
    <row r="82" spans="1:53" s="16" customFormat="1" ht="30" customHeight="1">
      <c r="A82" s="103" t="s">
        <v>1</v>
      </c>
      <c r="B82" s="104"/>
      <c r="C82" s="104"/>
      <c r="D82" s="104"/>
      <c r="E82" s="104"/>
      <c r="F82" s="104"/>
      <c r="G82" s="104"/>
      <c r="H82" s="104"/>
      <c r="I82" s="104"/>
      <c r="J82" s="27"/>
      <c r="K82" s="105" t="s">
        <v>28</v>
      </c>
      <c r="L82" s="104"/>
      <c r="M82" s="104"/>
      <c r="N82" s="104"/>
      <c r="O82" s="104"/>
      <c r="P82" s="104"/>
      <c r="Q82" s="104"/>
      <c r="R82" s="104"/>
      <c r="S82" s="104"/>
      <c r="T82" s="106"/>
      <c r="U82" s="106"/>
      <c r="V82" s="32"/>
      <c r="X82" s="17"/>
      <c r="Y82" s="18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20"/>
    </row>
    <row r="83" spans="1:52" ht="20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39" t="s">
        <v>2</v>
      </c>
      <c r="X83" s="4"/>
      <c r="Y83" s="5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5" s="8" customFormat="1" ht="21.75" customHeight="1">
      <c r="A84" s="7"/>
      <c r="B84" s="102" t="s">
        <v>31</v>
      </c>
      <c r="C84" s="107"/>
      <c r="D84" s="107"/>
      <c r="E84" s="107"/>
      <c r="F84" s="107"/>
      <c r="G84" s="107"/>
      <c r="H84" s="107"/>
      <c r="I84" s="107"/>
      <c r="J84" s="26"/>
      <c r="K84" s="101" t="s">
        <v>32</v>
      </c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102"/>
      <c r="X84" s="9"/>
      <c r="Y84" s="5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/>
      <c r="BB84" s="10"/>
      <c r="BC84" s="1"/>
    </row>
    <row r="85" spans="1:55" s="8" customFormat="1" ht="21.75" customHeight="1">
      <c r="A85" s="11" t="s">
        <v>33</v>
      </c>
      <c r="B85" s="102" t="s">
        <v>34</v>
      </c>
      <c r="C85" s="101"/>
      <c r="D85" s="102" t="s">
        <v>35</v>
      </c>
      <c r="E85" s="101"/>
      <c r="F85" s="102" t="s">
        <v>36</v>
      </c>
      <c r="G85" s="101"/>
      <c r="H85" s="102" t="s">
        <v>37</v>
      </c>
      <c r="I85" s="101"/>
      <c r="J85" s="81"/>
      <c r="K85" s="101" t="s">
        <v>38</v>
      </c>
      <c r="L85" s="98"/>
      <c r="M85" s="98" t="s">
        <v>39</v>
      </c>
      <c r="N85" s="98"/>
      <c r="O85" s="98" t="s">
        <v>40</v>
      </c>
      <c r="P85" s="98"/>
      <c r="Q85" s="98" t="s">
        <v>41</v>
      </c>
      <c r="R85" s="98"/>
      <c r="S85" s="98" t="s">
        <v>42</v>
      </c>
      <c r="T85" s="98"/>
      <c r="U85" s="99" t="s">
        <v>43</v>
      </c>
      <c r="V85" s="100"/>
      <c r="X85" s="12"/>
      <c r="Y85" s="5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/>
      <c r="BB85" s="13"/>
      <c r="BC85" s="10"/>
    </row>
    <row r="86" spans="1:55" s="8" customFormat="1" ht="21.75" customHeight="1">
      <c r="A86" s="14"/>
      <c r="B86" s="54" t="s">
        <v>44</v>
      </c>
      <c r="C86" s="30" t="s">
        <v>4</v>
      </c>
      <c r="D86" s="56" t="s">
        <v>44</v>
      </c>
      <c r="E86" s="31" t="str">
        <f>C86</f>
        <v>%</v>
      </c>
      <c r="F86" s="56" t="s">
        <v>44</v>
      </c>
      <c r="G86" s="30" t="str">
        <f>C86</f>
        <v>%</v>
      </c>
      <c r="H86" s="56" t="s">
        <v>48</v>
      </c>
      <c r="I86" s="30" t="str">
        <f>C86</f>
        <v>%</v>
      </c>
      <c r="J86" s="79"/>
      <c r="K86" s="55" t="s">
        <v>48</v>
      </c>
      <c r="L86" s="57" t="s">
        <v>49</v>
      </c>
      <c r="M86" s="56" t="s">
        <v>48</v>
      </c>
      <c r="N86" s="57" t="s">
        <v>49</v>
      </c>
      <c r="O86" s="56" t="s">
        <v>48</v>
      </c>
      <c r="P86" s="57" t="s">
        <v>49</v>
      </c>
      <c r="Q86" s="56" t="s">
        <v>44</v>
      </c>
      <c r="R86" s="57" t="s">
        <v>49</v>
      </c>
      <c r="S86" s="56" t="s">
        <v>44</v>
      </c>
      <c r="T86" s="57" t="s">
        <v>49</v>
      </c>
      <c r="U86" s="30" t="s">
        <v>3</v>
      </c>
      <c r="V86" s="97" t="str">
        <f>P86</f>
        <v>%</v>
      </c>
      <c r="X86" s="2"/>
      <c r="Y86" s="5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/>
      <c r="BB86" s="15"/>
      <c r="BC86" s="13"/>
    </row>
    <row r="87" spans="1:22" ht="34.5" customHeight="1">
      <c r="A87" s="65" t="s">
        <v>158</v>
      </c>
      <c r="B87" s="44"/>
      <c r="C87" s="47"/>
      <c r="D87" s="44"/>
      <c r="E87" s="47"/>
      <c r="F87" s="44"/>
      <c r="G87" s="47"/>
      <c r="H87" s="44">
        <v>186122</v>
      </c>
      <c r="I87" s="83">
        <f aca="true" t="shared" si="18" ref="I87:I104">H87/U87*100</f>
        <v>100</v>
      </c>
      <c r="J87" s="47"/>
      <c r="K87" s="44"/>
      <c r="L87" s="47"/>
      <c r="M87" s="44"/>
      <c r="N87" s="47"/>
      <c r="O87" s="44"/>
      <c r="P87" s="47"/>
      <c r="Q87" s="44"/>
      <c r="R87" s="47"/>
      <c r="S87" s="47"/>
      <c r="T87" s="47"/>
      <c r="U87" s="44">
        <v>186122</v>
      </c>
      <c r="V87" s="88">
        <f aca="true" t="shared" si="19" ref="V87:V106">C87+E87+G87+I87+L87+N87+P87+R87+T87</f>
        <v>100</v>
      </c>
    </row>
    <row r="88" spans="1:22" ht="34.5" customHeight="1">
      <c r="A88" s="65" t="s">
        <v>115</v>
      </c>
      <c r="B88" s="44">
        <v>2000</v>
      </c>
      <c r="C88" s="48">
        <f>B88/U88*100</f>
        <v>22.22222222222222</v>
      </c>
      <c r="D88" s="44"/>
      <c r="E88" s="47"/>
      <c r="F88" s="44"/>
      <c r="G88" s="47"/>
      <c r="H88" s="44">
        <v>7000</v>
      </c>
      <c r="I88" s="48">
        <f t="shared" si="18"/>
        <v>77.77777777777779</v>
      </c>
      <c r="J88" s="48"/>
      <c r="K88" s="44"/>
      <c r="L88" s="47"/>
      <c r="M88" s="44"/>
      <c r="N88" s="47"/>
      <c r="O88" s="44"/>
      <c r="P88" s="47"/>
      <c r="Q88" s="44"/>
      <c r="R88" s="47"/>
      <c r="S88" s="47"/>
      <c r="T88" s="47"/>
      <c r="U88" s="44">
        <v>9000</v>
      </c>
      <c r="V88" s="88">
        <f t="shared" si="19"/>
        <v>100</v>
      </c>
    </row>
    <row r="89" spans="1:22" ht="34.5" customHeight="1">
      <c r="A89" s="65" t="s">
        <v>116</v>
      </c>
      <c r="B89" s="44">
        <v>31063</v>
      </c>
      <c r="C89" s="48">
        <f>B89/U89*100</f>
        <v>1.0711379310344828</v>
      </c>
      <c r="D89" s="44"/>
      <c r="E89" s="47"/>
      <c r="F89" s="44"/>
      <c r="G89" s="47"/>
      <c r="H89" s="44">
        <v>2868937</v>
      </c>
      <c r="I89" s="48">
        <f t="shared" si="18"/>
        <v>98.92886206896551</v>
      </c>
      <c r="J89" s="48"/>
      <c r="K89" s="44"/>
      <c r="L89" s="47"/>
      <c r="M89" s="44"/>
      <c r="N89" s="47"/>
      <c r="O89" s="44"/>
      <c r="P89" s="47"/>
      <c r="Q89" s="44"/>
      <c r="R89" s="47"/>
      <c r="S89" s="47"/>
      <c r="T89" s="47"/>
      <c r="U89" s="44">
        <v>2900000</v>
      </c>
      <c r="V89" s="88">
        <f t="shared" si="19"/>
        <v>100</v>
      </c>
    </row>
    <row r="90" spans="1:22" ht="34.5" customHeight="1">
      <c r="A90" s="65" t="s">
        <v>117</v>
      </c>
      <c r="B90" s="44"/>
      <c r="C90" s="47"/>
      <c r="D90" s="44"/>
      <c r="E90" s="47"/>
      <c r="F90" s="44"/>
      <c r="G90" s="47"/>
      <c r="H90" s="44">
        <v>824000</v>
      </c>
      <c r="I90" s="83">
        <f t="shared" si="18"/>
        <v>100</v>
      </c>
      <c r="J90" s="47"/>
      <c r="K90" s="44"/>
      <c r="L90" s="47"/>
      <c r="M90" s="44"/>
      <c r="N90" s="47"/>
      <c r="O90" s="44"/>
      <c r="P90" s="47"/>
      <c r="Q90" s="44"/>
      <c r="R90" s="47"/>
      <c r="S90" s="47"/>
      <c r="T90" s="47"/>
      <c r="U90" s="44">
        <v>824000</v>
      </c>
      <c r="V90" s="88">
        <f t="shared" si="19"/>
        <v>100</v>
      </c>
    </row>
    <row r="91" spans="1:22" ht="27" customHeight="1">
      <c r="A91" s="65" t="s">
        <v>17</v>
      </c>
      <c r="B91" s="44"/>
      <c r="C91" s="47"/>
      <c r="D91" s="44"/>
      <c r="E91" s="47"/>
      <c r="F91" s="44"/>
      <c r="G91" s="47"/>
      <c r="H91" s="44">
        <v>60000</v>
      </c>
      <c r="I91" s="83">
        <f t="shared" si="18"/>
        <v>100</v>
      </c>
      <c r="J91" s="47"/>
      <c r="K91" s="44"/>
      <c r="L91" s="47"/>
      <c r="M91" s="44"/>
      <c r="N91" s="47"/>
      <c r="O91" s="44"/>
      <c r="P91" s="47"/>
      <c r="Q91" s="44"/>
      <c r="R91" s="47"/>
      <c r="S91" s="47"/>
      <c r="T91" s="47"/>
      <c r="U91" s="44">
        <v>60000</v>
      </c>
      <c r="V91" s="88">
        <f t="shared" si="19"/>
        <v>100</v>
      </c>
    </row>
    <row r="92" spans="1:27" ht="34.5" customHeight="1">
      <c r="A92" s="65" t="s">
        <v>118</v>
      </c>
      <c r="B92" s="66"/>
      <c r="C92" s="67"/>
      <c r="D92" s="66"/>
      <c r="E92" s="67"/>
      <c r="F92" s="66"/>
      <c r="G92" s="67"/>
      <c r="H92" s="66">
        <v>4300000</v>
      </c>
      <c r="I92" s="83">
        <f t="shared" si="18"/>
        <v>100</v>
      </c>
      <c r="J92" s="67"/>
      <c r="K92" s="66"/>
      <c r="L92" s="67"/>
      <c r="M92" s="66"/>
      <c r="N92" s="67"/>
      <c r="O92" s="66"/>
      <c r="P92" s="67"/>
      <c r="Q92" s="66"/>
      <c r="R92" s="67"/>
      <c r="S92" s="67"/>
      <c r="T92" s="67"/>
      <c r="U92" s="66">
        <v>4300000</v>
      </c>
      <c r="V92" s="88">
        <f t="shared" si="19"/>
        <v>100</v>
      </c>
      <c r="W92" s="70"/>
      <c r="X92" s="70"/>
      <c r="Y92" s="70"/>
      <c r="Z92" s="70"/>
      <c r="AA92" s="70"/>
    </row>
    <row r="93" spans="1:22" ht="27" customHeight="1">
      <c r="A93" s="65" t="s">
        <v>18</v>
      </c>
      <c r="B93" s="44">
        <v>41216</v>
      </c>
      <c r="C93" s="48">
        <f>B93/U93*100</f>
        <v>41.780030410542324</v>
      </c>
      <c r="D93" s="44"/>
      <c r="E93" s="47"/>
      <c r="F93" s="44"/>
      <c r="G93" s="47"/>
      <c r="H93" s="44">
        <v>57434</v>
      </c>
      <c r="I93" s="48">
        <f t="shared" si="18"/>
        <v>58.219969589457676</v>
      </c>
      <c r="J93" s="48"/>
      <c r="K93" s="44"/>
      <c r="L93" s="47"/>
      <c r="M93" s="44"/>
      <c r="N93" s="47"/>
      <c r="O93" s="44"/>
      <c r="P93" s="47"/>
      <c r="Q93" s="44"/>
      <c r="R93" s="47"/>
      <c r="S93" s="47"/>
      <c r="T93" s="47"/>
      <c r="U93" s="44">
        <v>98650</v>
      </c>
      <c r="V93" s="88">
        <f t="shared" si="19"/>
        <v>100</v>
      </c>
    </row>
    <row r="94" spans="1:22" ht="27" customHeight="1">
      <c r="A94" s="60" t="s">
        <v>79</v>
      </c>
      <c r="B94" s="44"/>
      <c r="C94" s="47"/>
      <c r="D94" s="44"/>
      <c r="E94" s="47"/>
      <c r="F94" s="44"/>
      <c r="G94" s="47"/>
      <c r="H94" s="44">
        <v>490000</v>
      </c>
      <c r="I94" s="48">
        <f t="shared" si="18"/>
        <v>92.45283018867924</v>
      </c>
      <c r="J94" s="48"/>
      <c r="K94" s="44">
        <f>SUM(K95:K98)</f>
        <v>40000</v>
      </c>
      <c r="L94" s="48">
        <f>K94/U94*100</f>
        <v>7.547169811320755</v>
      </c>
      <c r="M94" s="44"/>
      <c r="N94" s="47"/>
      <c r="O94" s="44"/>
      <c r="P94" s="47"/>
      <c r="Q94" s="44"/>
      <c r="R94" s="47"/>
      <c r="S94" s="47"/>
      <c r="T94" s="47"/>
      <c r="U94" s="44">
        <f>SUM(U95:U98)</f>
        <v>530000</v>
      </c>
      <c r="V94" s="88">
        <f t="shared" si="19"/>
        <v>100</v>
      </c>
    </row>
    <row r="95" spans="1:22" ht="27" customHeight="1">
      <c r="A95" s="65" t="s">
        <v>97</v>
      </c>
      <c r="B95" s="44"/>
      <c r="C95" s="47"/>
      <c r="D95" s="44"/>
      <c r="E95" s="47"/>
      <c r="F95" s="44"/>
      <c r="G95" s="47"/>
      <c r="H95" s="44">
        <v>10000</v>
      </c>
      <c r="I95" s="83">
        <f t="shared" si="18"/>
        <v>100</v>
      </c>
      <c r="J95" s="47"/>
      <c r="K95" s="44"/>
      <c r="L95" s="47"/>
      <c r="M95" s="44"/>
      <c r="N95" s="47"/>
      <c r="O95" s="44"/>
      <c r="P95" s="47"/>
      <c r="Q95" s="44"/>
      <c r="R95" s="47"/>
      <c r="S95" s="47"/>
      <c r="T95" s="47"/>
      <c r="U95" s="44">
        <v>10000</v>
      </c>
      <c r="V95" s="88">
        <f t="shared" si="19"/>
        <v>100</v>
      </c>
    </row>
    <row r="96" spans="1:22" ht="27" customHeight="1">
      <c r="A96" s="65" t="s">
        <v>19</v>
      </c>
      <c r="B96" s="44"/>
      <c r="C96" s="47"/>
      <c r="D96" s="44"/>
      <c r="E96" s="47"/>
      <c r="F96" s="44"/>
      <c r="G96" s="47"/>
      <c r="H96" s="44">
        <v>20000</v>
      </c>
      <c r="I96" s="83">
        <f t="shared" si="18"/>
        <v>100</v>
      </c>
      <c r="J96" s="47"/>
      <c r="K96" s="44"/>
      <c r="L96" s="47"/>
      <c r="M96" s="44"/>
      <c r="N96" s="47"/>
      <c r="O96" s="44"/>
      <c r="P96" s="47"/>
      <c r="Q96" s="44"/>
      <c r="R96" s="47"/>
      <c r="S96" s="47"/>
      <c r="T96" s="47"/>
      <c r="U96" s="44">
        <v>20000</v>
      </c>
      <c r="V96" s="88">
        <f t="shared" si="19"/>
        <v>100</v>
      </c>
    </row>
    <row r="97" spans="1:22" ht="27" customHeight="1">
      <c r="A97" s="65" t="s">
        <v>98</v>
      </c>
      <c r="B97" s="44"/>
      <c r="C97" s="47"/>
      <c r="D97" s="44"/>
      <c r="E97" s="47"/>
      <c r="F97" s="44"/>
      <c r="G97" s="47"/>
      <c r="H97" s="44">
        <v>100000</v>
      </c>
      <c r="I97" s="48">
        <f t="shared" si="18"/>
        <v>71.42857142857143</v>
      </c>
      <c r="J97" s="48"/>
      <c r="K97" s="44">
        <v>40000</v>
      </c>
      <c r="L97" s="48">
        <f>K97/U97*100</f>
        <v>28.57142857142857</v>
      </c>
      <c r="M97" s="44"/>
      <c r="N97" s="47"/>
      <c r="O97" s="44"/>
      <c r="P97" s="47"/>
      <c r="Q97" s="44"/>
      <c r="R97" s="47"/>
      <c r="S97" s="47"/>
      <c r="T97" s="47"/>
      <c r="U97" s="44">
        <v>140000</v>
      </c>
      <c r="V97" s="88">
        <f t="shared" si="19"/>
        <v>100</v>
      </c>
    </row>
    <row r="98" spans="1:22" ht="27" customHeight="1">
      <c r="A98" s="65" t="s">
        <v>99</v>
      </c>
      <c r="B98" s="44"/>
      <c r="C98" s="47"/>
      <c r="D98" s="44"/>
      <c r="E98" s="47"/>
      <c r="F98" s="44"/>
      <c r="G98" s="47"/>
      <c r="H98" s="44">
        <v>360000</v>
      </c>
      <c r="I98" s="83">
        <f t="shared" si="18"/>
        <v>100</v>
      </c>
      <c r="J98" s="47"/>
      <c r="K98" s="44"/>
      <c r="L98" s="47"/>
      <c r="M98" s="44"/>
      <c r="N98" s="47"/>
      <c r="O98" s="44"/>
      <c r="P98" s="47"/>
      <c r="Q98" s="44"/>
      <c r="R98" s="47"/>
      <c r="S98" s="47"/>
      <c r="T98" s="47"/>
      <c r="U98" s="44">
        <v>360000</v>
      </c>
      <c r="V98" s="88">
        <f t="shared" si="19"/>
        <v>100</v>
      </c>
    </row>
    <row r="99" spans="1:22" ht="27" customHeight="1">
      <c r="A99" s="60" t="s">
        <v>100</v>
      </c>
      <c r="B99" s="44">
        <f>SUM(B100:B101)</f>
        <v>3770</v>
      </c>
      <c r="C99" s="48">
        <f>B99/U99*100</f>
        <v>0.08887537291705712</v>
      </c>
      <c r="D99" s="44">
        <f>SUM(D100:D101)</f>
        <v>67089</v>
      </c>
      <c r="E99" s="48">
        <f>D99/U99*100</f>
        <v>1.5815808736425585</v>
      </c>
      <c r="F99" s="44">
        <f>SUM(F100:F101)</f>
        <v>57613</v>
      </c>
      <c r="G99" s="45">
        <f aca="true" t="shared" si="20" ref="G99:G104">F99/U99*100</f>
        <v>1.3581901485067405</v>
      </c>
      <c r="H99" s="44">
        <f>SUM(H100:H101)</f>
        <v>3993761</v>
      </c>
      <c r="I99" s="48">
        <f t="shared" si="18"/>
        <v>94.1503974049334</v>
      </c>
      <c r="J99" s="45"/>
      <c r="K99" s="44">
        <f>SUM(K100:K101)</f>
        <v>94656</v>
      </c>
      <c r="L99" s="48">
        <f>K99/U99*100</f>
        <v>2.23145551693288</v>
      </c>
      <c r="M99" s="44">
        <f>SUM(M100:M101)</f>
        <v>25006</v>
      </c>
      <c r="N99" s="48">
        <f aca="true" t="shared" si="21" ref="N99:N106">M99/U99*100</f>
        <v>0.5895006830673556</v>
      </c>
      <c r="O99" s="44"/>
      <c r="P99" s="45"/>
      <c r="Q99" s="44"/>
      <c r="R99" s="45"/>
      <c r="S99" s="45"/>
      <c r="T99" s="45"/>
      <c r="U99" s="44">
        <f>SUM(U100:U101)</f>
        <v>4241895</v>
      </c>
      <c r="V99" s="88">
        <f t="shared" si="19"/>
        <v>100</v>
      </c>
    </row>
    <row r="100" spans="1:22" ht="27" customHeight="1">
      <c r="A100" s="61" t="s">
        <v>6</v>
      </c>
      <c r="B100" s="44">
        <v>2000</v>
      </c>
      <c r="C100" s="48">
        <f>B100/U100*100</f>
        <v>0.22975327944087243</v>
      </c>
      <c r="D100" s="44"/>
      <c r="E100" s="47"/>
      <c r="F100" s="44">
        <v>2200</v>
      </c>
      <c r="G100" s="45">
        <f t="shared" si="20"/>
        <v>0.25272860738495967</v>
      </c>
      <c r="H100" s="44">
        <v>866299</v>
      </c>
      <c r="I100" s="48">
        <f t="shared" si="18"/>
        <v>99.51751811317416</v>
      </c>
      <c r="J100" s="48"/>
      <c r="K100" s="44"/>
      <c r="L100" s="47"/>
      <c r="M100" s="44"/>
      <c r="N100" s="47"/>
      <c r="O100" s="44"/>
      <c r="P100" s="47"/>
      <c r="Q100" s="44"/>
      <c r="R100" s="47"/>
      <c r="S100" s="47"/>
      <c r="T100" s="47"/>
      <c r="U100" s="44">
        <v>870499</v>
      </c>
      <c r="V100" s="88">
        <f t="shared" si="19"/>
        <v>100</v>
      </c>
    </row>
    <row r="101" spans="1:22" ht="27" customHeight="1">
      <c r="A101" s="61" t="s">
        <v>7</v>
      </c>
      <c r="B101" s="44">
        <v>1770</v>
      </c>
      <c r="C101" s="48">
        <f>B101/U101*100</f>
        <v>0.052500507208289984</v>
      </c>
      <c r="D101" s="44">
        <v>67089</v>
      </c>
      <c r="E101" s="48">
        <f>D101/U101*100</f>
        <v>1.989947191015235</v>
      </c>
      <c r="F101" s="44">
        <v>55413</v>
      </c>
      <c r="G101" s="45">
        <f t="shared" si="20"/>
        <v>1.6436218112615666</v>
      </c>
      <c r="H101" s="44">
        <v>3127462</v>
      </c>
      <c r="I101" s="48">
        <v>92.77</v>
      </c>
      <c r="J101" s="48"/>
      <c r="K101" s="44">
        <v>94656</v>
      </c>
      <c r="L101" s="48">
        <f aca="true" t="shared" si="22" ref="L101:L106">K101/U101*100</f>
        <v>2.807620344806721</v>
      </c>
      <c r="M101" s="44">
        <v>25006</v>
      </c>
      <c r="N101" s="48">
        <f t="shared" si="21"/>
        <v>0.7417105555087566</v>
      </c>
      <c r="O101" s="44"/>
      <c r="P101" s="47"/>
      <c r="Q101" s="44"/>
      <c r="R101" s="47"/>
      <c r="S101" s="47"/>
      <c r="T101" s="47"/>
      <c r="U101" s="44">
        <v>3371396</v>
      </c>
      <c r="V101" s="88">
        <f t="shared" si="19"/>
        <v>100.00540040980057</v>
      </c>
    </row>
    <row r="102" spans="1:22" ht="30" customHeight="1">
      <c r="A102" s="92" t="s">
        <v>150</v>
      </c>
      <c r="B102" s="40">
        <f>B103+B105+B114+B116+B118</f>
        <v>15068</v>
      </c>
      <c r="C102" s="42">
        <f>B102/U102*100</f>
        <v>0.4180149229219099</v>
      </c>
      <c r="D102" s="40">
        <f>D103+D105+D114+D116+D118</f>
        <v>3953</v>
      </c>
      <c r="E102" s="42">
        <f>D102/U102*100</f>
        <v>0.10966372380609966</v>
      </c>
      <c r="F102" s="40">
        <f>F103+F105+F114+F116+F118</f>
        <v>709793</v>
      </c>
      <c r="G102" s="82">
        <f t="shared" si="20"/>
        <v>19.69100518884465</v>
      </c>
      <c r="H102" s="40">
        <f>H103+H105+H114+H116+H118</f>
        <v>2465090</v>
      </c>
      <c r="I102" s="42">
        <f t="shared" si="18"/>
        <v>68.38627597196515</v>
      </c>
      <c r="J102" s="42"/>
      <c r="K102" s="40">
        <f>K103+K105+K114+K116+K118</f>
        <v>112406</v>
      </c>
      <c r="L102" s="42">
        <f t="shared" si="22"/>
        <v>3.1183558153676803</v>
      </c>
      <c r="M102" s="40">
        <f>M103+M105+M114+M116+M118</f>
        <v>172086</v>
      </c>
      <c r="N102" s="42">
        <f t="shared" si="21"/>
        <v>4.773992303287748</v>
      </c>
      <c r="O102" s="40"/>
      <c r="P102" s="41"/>
      <c r="Q102" s="40">
        <f>Q103+Q105+Q114+Q116+Q118</f>
        <v>126260</v>
      </c>
      <c r="R102" s="42">
        <f>Q102/U102*100</f>
        <v>3.5026920738067653</v>
      </c>
      <c r="S102" s="42"/>
      <c r="T102" s="42"/>
      <c r="U102" s="40">
        <f>U103+U105+U114+U116+U118</f>
        <v>3604656</v>
      </c>
      <c r="V102" s="86">
        <f t="shared" si="19"/>
        <v>100</v>
      </c>
    </row>
    <row r="103" spans="1:22" ht="30" customHeight="1">
      <c r="A103" s="59" t="s">
        <v>20</v>
      </c>
      <c r="B103" s="40"/>
      <c r="C103" s="41"/>
      <c r="D103" s="40"/>
      <c r="E103" s="41"/>
      <c r="F103" s="40">
        <f>SUM(F104)</f>
        <v>780</v>
      </c>
      <c r="G103" s="82">
        <f t="shared" si="20"/>
        <v>10.734929810074318</v>
      </c>
      <c r="H103" s="40">
        <f>SUM(H104)</f>
        <v>4680</v>
      </c>
      <c r="I103" s="42">
        <f t="shared" si="18"/>
        <v>64.40957886044592</v>
      </c>
      <c r="J103" s="42"/>
      <c r="K103" s="40">
        <f>SUM(K104)</f>
        <v>1451</v>
      </c>
      <c r="L103" s="42">
        <f t="shared" si="22"/>
        <v>19.969721992843382</v>
      </c>
      <c r="M103" s="40">
        <f>SUM(M104)</f>
        <v>355</v>
      </c>
      <c r="N103" s="42">
        <f t="shared" si="21"/>
        <v>4.885769336636389</v>
      </c>
      <c r="O103" s="40"/>
      <c r="P103" s="41"/>
      <c r="Q103" s="40"/>
      <c r="R103" s="41"/>
      <c r="S103" s="41"/>
      <c r="T103" s="41"/>
      <c r="U103" s="40">
        <f>SUM(U104)</f>
        <v>7266</v>
      </c>
      <c r="V103" s="86">
        <f t="shared" si="19"/>
        <v>100.00000000000001</v>
      </c>
    </row>
    <row r="104" spans="1:22" ht="27" customHeight="1">
      <c r="A104" s="60" t="s">
        <v>67</v>
      </c>
      <c r="B104" s="44"/>
      <c r="C104" s="47"/>
      <c r="D104" s="44"/>
      <c r="E104" s="47"/>
      <c r="F104" s="44">
        <v>780</v>
      </c>
      <c r="G104" s="45">
        <f t="shared" si="20"/>
        <v>10.734929810074318</v>
      </c>
      <c r="H104" s="44">
        <v>4680</v>
      </c>
      <c r="I104" s="48">
        <f t="shared" si="18"/>
        <v>64.40957886044592</v>
      </c>
      <c r="J104" s="48"/>
      <c r="K104" s="44">
        <v>1451</v>
      </c>
      <c r="L104" s="48">
        <f t="shared" si="22"/>
        <v>19.969721992843382</v>
      </c>
      <c r="M104" s="44">
        <v>355</v>
      </c>
      <c r="N104" s="48">
        <f t="shared" si="21"/>
        <v>4.885769336636389</v>
      </c>
      <c r="O104" s="44"/>
      <c r="P104" s="47"/>
      <c r="Q104" s="44"/>
      <c r="R104" s="47"/>
      <c r="S104" s="47"/>
      <c r="T104" s="47"/>
      <c r="U104" s="44">
        <v>7266</v>
      </c>
      <c r="V104" s="88">
        <f t="shared" si="19"/>
        <v>100.00000000000001</v>
      </c>
    </row>
    <row r="105" spans="1:22" ht="30" customHeight="1">
      <c r="A105" s="59" t="s">
        <v>22</v>
      </c>
      <c r="B105" s="40"/>
      <c r="C105" s="41"/>
      <c r="D105" s="40"/>
      <c r="E105" s="41"/>
      <c r="F105" s="40">
        <f>SUM(F106)</f>
        <v>161300</v>
      </c>
      <c r="G105" s="82">
        <f>F105/U105*100</f>
        <v>17.19669371441121</v>
      </c>
      <c r="H105" s="40">
        <v>607398</v>
      </c>
      <c r="I105" s="42">
        <v>64.75</v>
      </c>
      <c r="J105" s="42"/>
      <c r="K105" s="40">
        <v>48759</v>
      </c>
      <c r="L105" s="42">
        <f t="shared" si="22"/>
        <v>5.198348349789066</v>
      </c>
      <c r="M105" s="40">
        <v>49614</v>
      </c>
      <c r="N105" s="42">
        <f t="shared" si="21"/>
        <v>5.289502553916912</v>
      </c>
      <c r="O105" s="40"/>
      <c r="P105" s="41"/>
      <c r="Q105" s="40">
        <v>70900</v>
      </c>
      <c r="R105" s="42">
        <f>Q105/U105*100</f>
        <v>7.558869090835431</v>
      </c>
      <c r="S105" s="42"/>
      <c r="T105" s="42"/>
      <c r="U105" s="40">
        <v>937971</v>
      </c>
      <c r="V105" s="86">
        <f t="shared" si="19"/>
        <v>99.99341370895263</v>
      </c>
    </row>
    <row r="106" spans="1:76" ht="27" customHeight="1">
      <c r="A106" s="60" t="s">
        <v>68</v>
      </c>
      <c r="B106" s="66"/>
      <c r="C106" s="94"/>
      <c r="D106" s="66"/>
      <c r="E106" s="94"/>
      <c r="F106" s="66">
        <f>SUM(F107:F108)</f>
        <v>161300</v>
      </c>
      <c r="G106" s="94">
        <f>F106/U106*100</f>
        <v>17.19669371441121</v>
      </c>
      <c r="H106" s="66">
        <f>SUM(H107:H108)</f>
        <v>607398</v>
      </c>
      <c r="I106" s="68">
        <v>64.75</v>
      </c>
      <c r="J106" s="94"/>
      <c r="K106" s="66">
        <f>SUM(K107:K108)</f>
        <v>48759</v>
      </c>
      <c r="L106" s="68">
        <f t="shared" si="22"/>
        <v>5.198348349789066</v>
      </c>
      <c r="M106" s="66">
        <f>SUM(M107:M108)</f>
        <v>49614</v>
      </c>
      <c r="N106" s="68">
        <f t="shared" si="21"/>
        <v>5.289502553916912</v>
      </c>
      <c r="O106" s="66"/>
      <c r="P106" s="94"/>
      <c r="Q106" s="66">
        <f>SUM(Q107:Q108)</f>
        <v>70900</v>
      </c>
      <c r="R106" s="68">
        <f>Q106/U106*100</f>
        <v>7.558869090835431</v>
      </c>
      <c r="S106" s="94"/>
      <c r="T106" s="94"/>
      <c r="U106" s="66">
        <f>SUM(U107:U108)</f>
        <v>937971</v>
      </c>
      <c r="V106" s="95">
        <f t="shared" si="19"/>
        <v>99.99341370895263</v>
      </c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22" ht="27" customHeight="1">
      <c r="A107" s="61" t="s">
        <v>6</v>
      </c>
      <c r="B107" s="44"/>
      <c r="C107" s="47"/>
      <c r="D107" s="44"/>
      <c r="E107" s="47"/>
      <c r="F107" s="44">
        <v>85000</v>
      </c>
      <c r="G107" s="46">
        <f>F107/U107*100</f>
        <v>100</v>
      </c>
      <c r="H107" s="44"/>
      <c r="I107" s="47"/>
      <c r="J107" s="47"/>
      <c r="K107" s="44"/>
      <c r="L107" s="47"/>
      <c r="M107" s="44"/>
      <c r="N107" s="47"/>
      <c r="O107" s="44"/>
      <c r="P107" s="47"/>
      <c r="Q107" s="44"/>
      <c r="R107" s="47"/>
      <c r="S107" s="47"/>
      <c r="T107" s="47"/>
      <c r="U107" s="44">
        <v>85000</v>
      </c>
      <c r="V107" s="88">
        <f>C107+E107+G107+I107+L107+N107+P107+R107+T107</f>
        <v>100</v>
      </c>
    </row>
    <row r="108" spans="1:22" ht="27" customHeight="1">
      <c r="A108" s="93" t="s">
        <v>7</v>
      </c>
      <c r="B108" s="49"/>
      <c r="C108" s="50"/>
      <c r="D108" s="49"/>
      <c r="E108" s="50"/>
      <c r="F108" s="49">
        <v>76300</v>
      </c>
      <c r="G108" s="72">
        <f>F108/U108*100</f>
        <v>8.945204467678268</v>
      </c>
      <c r="H108" s="49">
        <v>607398</v>
      </c>
      <c r="I108" s="51">
        <f>H108/U108*100</f>
        <v>71.20968942672143</v>
      </c>
      <c r="J108" s="51"/>
      <c r="K108" s="49">
        <v>48759</v>
      </c>
      <c r="L108" s="51">
        <v>5.71</v>
      </c>
      <c r="M108" s="49">
        <v>49614</v>
      </c>
      <c r="N108" s="51">
        <f>M108/U108*100</f>
        <v>5.81661041231179</v>
      </c>
      <c r="O108" s="49"/>
      <c r="P108" s="50"/>
      <c r="Q108" s="49">
        <v>70900</v>
      </c>
      <c r="R108" s="51">
        <f>Q108/U108*100</f>
        <v>8.312123155417945</v>
      </c>
      <c r="S108" s="51"/>
      <c r="T108" s="51"/>
      <c r="U108" s="49">
        <v>852971</v>
      </c>
      <c r="V108" s="90">
        <f>C108+E108+G108+I108+L108+N108+P108+R108+T108</f>
        <v>99.99362746212942</v>
      </c>
    </row>
    <row r="109" spans="1:53" s="16" customFormat="1" ht="30" customHeight="1">
      <c r="A109" s="108" t="s">
        <v>1</v>
      </c>
      <c r="B109" s="109"/>
      <c r="C109" s="109"/>
      <c r="D109" s="109"/>
      <c r="E109" s="109"/>
      <c r="F109" s="109"/>
      <c r="G109" s="109"/>
      <c r="H109" s="109"/>
      <c r="I109" s="109"/>
      <c r="J109" s="33"/>
      <c r="K109" s="105" t="s">
        <v>28</v>
      </c>
      <c r="L109" s="104"/>
      <c r="M109" s="104"/>
      <c r="N109" s="104"/>
      <c r="O109" s="104"/>
      <c r="P109" s="104"/>
      <c r="Q109" s="104"/>
      <c r="R109" s="104"/>
      <c r="S109" s="104"/>
      <c r="T109" s="106"/>
      <c r="U109" s="106"/>
      <c r="V109" s="32"/>
      <c r="X109" s="17"/>
      <c r="Y109" s="18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20"/>
    </row>
    <row r="110" spans="1:52" ht="20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39" t="s">
        <v>2</v>
      </c>
      <c r="X110" s="4"/>
      <c r="Y110" s="5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1:55" s="8" customFormat="1" ht="21.75" customHeight="1">
      <c r="A111" s="7"/>
      <c r="B111" s="102" t="s">
        <v>31</v>
      </c>
      <c r="C111" s="107"/>
      <c r="D111" s="107"/>
      <c r="E111" s="107"/>
      <c r="F111" s="107"/>
      <c r="G111" s="107"/>
      <c r="H111" s="107"/>
      <c r="I111" s="107"/>
      <c r="J111" s="26"/>
      <c r="K111" s="101" t="s">
        <v>32</v>
      </c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102"/>
      <c r="X111" s="9"/>
      <c r="Y111" s="5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/>
      <c r="BB111" s="10"/>
      <c r="BC111" s="1"/>
    </row>
    <row r="112" spans="1:55" s="8" customFormat="1" ht="21.75" customHeight="1">
      <c r="A112" s="11" t="s">
        <v>33</v>
      </c>
      <c r="B112" s="102" t="s">
        <v>34</v>
      </c>
      <c r="C112" s="101"/>
      <c r="D112" s="102" t="s">
        <v>35</v>
      </c>
      <c r="E112" s="101"/>
      <c r="F112" s="102" t="s">
        <v>36</v>
      </c>
      <c r="G112" s="101"/>
      <c r="H112" s="102" t="s">
        <v>37</v>
      </c>
      <c r="I112" s="101"/>
      <c r="J112" s="81"/>
      <c r="K112" s="101" t="s">
        <v>38</v>
      </c>
      <c r="L112" s="98"/>
      <c r="M112" s="98" t="s">
        <v>39</v>
      </c>
      <c r="N112" s="98"/>
      <c r="O112" s="98" t="s">
        <v>40</v>
      </c>
      <c r="P112" s="98"/>
      <c r="Q112" s="98" t="s">
        <v>41</v>
      </c>
      <c r="R112" s="98"/>
      <c r="S112" s="98" t="s">
        <v>42</v>
      </c>
      <c r="T112" s="98"/>
      <c r="U112" s="99" t="s">
        <v>43</v>
      </c>
      <c r="V112" s="100"/>
      <c r="X112" s="12"/>
      <c r="Y112" s="5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/>
      <c r="BB112" s="13"/>
      <c r="BC112" s="10"/>
    </row>
    <row r="113" spans="1:55" s="8" customFormat="1" ht="21.75" customHeight="1">
      <c r="A113" s="14"/>
      <c r="B113" s="54" t="s">
        <v>46</v>
      </c>
      <c r="C113" s="30" t="s">
        <v>4</v>
      </c>
      <c r="D113" s="56" t="s">
        <v>44</v>
      </c>
      <c r="E113" s="31" t="str">
        <f>C113</f>
        <v>%</v>
      </c>
      <c r="F113" s="56" t="s">
        <v>44</v>
      </c>
      <c r="G113" s="30" t="str">
        <f>C113</f>
        <v>%</v>
      </c>
      <c r="H113" s="56" t="s">
        <v>48</v>
      </c>
      <c r="I113" s="30" t="str">
        <f>C113</f>
        <v>%</v>
      </c>
      <c r="J113" s="79"/>
      <c r="K113" s="55" t="s">
        <v>48</v>
      </c>
      <c r="L113" s="57" t="s">
        <v>49</v>
      </c>
      <c r="M113" s="56" t="s">
        <v>48</v>
      </c>
      <c r="N113" s="57" t="s">
        <v>49</v>
      </c>
      <c r="O113" s="56" t="s">
        <v>48</v>
      </c>
      <c r="P113" s="57" t="s">
        <v>49</v>
      </c>
      <c r="Q113" s="56" t="s">
        <v>44</v>
      </c>
      <c r="R113" s="57" t="s">
        <v>49</v>
      </c>
      <c r="S113" s="56" t="s">
        <v>44</v>
      </c>
      <c r="T113" s="57" t="s">
        <v>49</v>
      </c>
      <c r="U113" s="30" t="s">
        <v>3</v>
      </c>
      <c r="V113" s="97" t="str">
        <f>P113</f>
        <v>%</v>
      </c>
      <c r="X113" s="2"/>
      <c r="Y113" s="5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/>
      <c r="BB113" s="15"/>
      <c r="BC113" s="13"/>
    </row>
    <row r="114" spans="1:22" ht="30" customHeight="1">
      <c r="A114" s="59" t="s">
        <v>23</v>
      </c>
      <c r="B114" s="40"/>
      <c r="C114" s="41"/>
      <c r="D114" s="40"/>
      <c r="E114" s="41"/>
      <c r="F114" s="40">
        <f>SUM(F115)</f>
        <v>70300</v>
      </c>
      <c r="G114" s="82">
        <f>F114/U114*100</f>
        <v>9.401890007248683</v>
      </c>
      <c r="H114" s="40">
        <f>SUM(H115)</f>
        <v>495242</v>
      </c>
      <c r="I114" s="42">
        <v>66.24</v>
      </c>
      <c r="J114" s="42"/>
      <c r="K114" s="40">
        <f>SUM(K115)</f>
        <v>42263</v>
      </c>
      <c r="L114" s="42">
        <f>K114/U114*100</f>
        <v>5.652234386576829</v>
      </c>
      <c r="M114" s="40">
        <f>SUM(M115)</f>
        <v>84557</v>
      </c>
      <c r="N114" s="42">
        <f>M114/U114*100</f>
        <v>11.308614699045902</v>
      </c>
      <c r="O114" s="40"/>
      <c r="P114" s="41"/>
      <c r="Q114" s="40">
        <f>SUM(Q115)</f>
        <v>55360</v>
      </c>
      <c r="R114" s="42">
        <f>Q114/U114*100</f>
        <v>7.403821206277199</v>
      </c>
      <c r="S114" s="42"/>
      <c r="T114" s="42"/>
      <c r="U114" s="40">
        <f>SUM(U115)</f>
        <v>747722</v>
      </c>
      <c r="V114" s="86">
        <f aca="true" t="shared" si="23" ref="V114:V133">C114+E114+G114+I114+L114+N114+P114+R114+T114</f>
        <v>100.00656029914862</v>
      </c>
    </row>
    <row r="115" spans="1:22" ht="28.5" customHeight="1">
      <c r="A115" s="60" t="s">
        <v>68</v>
      </c>
      <c r="B115" s="44"/>
      <c r="C115" s="47"/>
      <c r="D115" s="44"/>
      <c r="E115" s="47"/>
      <c r="F115" s="44">
        <v>70300</v>
      </c>
      <c r="G115" s="45">
        <f>F115/U115*100</f>
        <v>9.401890007248683</v>
      </c>
      <c r="H115" s="44">
        <v>495242</v>
      </c>
      <c r="I115" s="48">
        <v>66.24</v>
      </c>
      <c r="J115" s="48"/>
      <c r="K115" s="44">
        <v>42263</v>
      </c>
      <c r="L115" s="48">
        <f>K115/U115*100</f>
        <v>5.652234386576829</v>
      </c>
      <c r="M115" s="44">
        <v>84557</v>
      </c>
      <c r="N115" s="48">
        <f>M115/U115*100</f>
        <v>11.308614699045902</v>
      </c>
      <c r="O115" s="44"/>
      <c r="P115" s="47"/>
      <c r="Q115" s="44">
        <v>55360</v>
      </c>
      <c r="R115" s="48">
        <f>Q115/U115*100</f>
        <v>7.403821206277199</v>
      </c>
      <c r="S115" s="48"/>
      <c r="T115" s="48"/>
      <c r="U115" s="44">
        <v>747722</v>
      </c>
      <c r="V115" s="88">
        <f t="shared" si="23"/>
        <v>100.00656029914862</v>
      </c>
    </row>
    <row r="116" spans="1:22" ht="30" customHeight="1">
      <c r="A116" s="59" t="s">
        <v>24</v>
      </c>
      <c r="B116" s="40"/>
      <c r="C116" s="41"/>
      <c r="D116" s="40"/>
      <c r="E116" s="41"/>
      <c r="F116" s="40"/>
      <c r="G116" s="41"/>
      <c r="H116" s="40">
        <f>SUM(H117)</f>
        <v>10580</v>
      </c>
      <c r="I116" s="42">
        <f aca="true" t="shared" si="24" ref="I116:I133">H116/U116*100</f>
        <v>98.9247311827957</v>
      </c>
      <c r="J116" s="42"/>
      <c r="K116" s="40"/>
      <c r="L116" s="41"/>
      <c r="M116" s="40">
        <f>SUM(M117)</f>
        <v>115</v>
      </c>
      <c r="N116" s="42">
        <f>M116/U116*100</f>
        <v>1.0752688172043012</v>
      </c>
      <c r="O116" s="40"/>
      <c r="P116" s="41"/>
      <c r="Q116" s="40"/>
      <c r="R116" s="41"/>
      <c r="S116" s="41"/>
      <c r="T116" s="41"/>
      <c r="U116" s="40">
        <f>SUM(U117)</f>
        <v>10695</v>
      </c>
      <c r="V116" s="86">
        <f t="shared" si="23"/>
        <v>100</v>
      </c>
    </row>
    <row r="117" spans="1:22" ht="28.5" customHeight="1">
      <c r="A117" s="60" t="s">
        <v>68</v>
      </c>
      <c r="B117" s="44"/>
      <c r="C117" s="47"/>
      <c r="D117" s="44"/>
      <c r="E117" s="47"/>
      <c r="F117" s="44"/>
      <c r="G117" s="47"/>
      <c r="H117" s="44">
        <v>10580</v>
      </c>
      <c r="I117" s="48">
        <f t="shared" si="24"/>
        <v>98.9247311827957</v>
      </c>
      <c r="J117" s="48"/>
      <c r="K117" s="44"/>
      <c r="L117" s="47"/>
      <c r="M117" s="44">
        <v>115</v>
      </c>
      <c r="N117" s="48">
        <f>M117/U117*100</f>
        <v>1.0752688172043012</v>
      </c>
      <c r="O117" s="44"/>
      <c r="P117" s="47"/>
      <c r="Q117" s="44"/>
      <c r="R117" s="47"/>
      <c r="S117" s="47"/>
      <c r="T117" s="47"/>
      <c r="U117" s="44">
        <v>10695</v>
      </c>
      <c r="V117" s="88">
        <f t="shared" si="23"/>
        <v>100</v>
      </c>
    </row>
    <row r="118" spans="1:22" ht="30" customHeight="1">
      <c r="A118" s="59" t="s">
        <v>60</v>
      </c>
      <c r="B118" s="73">
        <f>B119+B123</f>
        <v>15068</v>
      </c>
      <c r="C118" s="42">
        <f>B118/U118*100</f>
        <v>0.7926346211103408</v>
      </c>
      <c r="D118" s="73">
        <f>D119+D123</f>
        <v>3953</v>
      </c>
      <c r="E118" s="42">
        <f>D118/U118*100</f>
        <v>0.20794296902370435</v>
      </c>
      <c r="F118" s="73">
        <f>F119+F123</f>
        <v>477413</v>
      </c>
      <c r="G118" s="82">
        <f aca="true" t="shared" si="25" ref="G118:G133">F118/U118*100</f>
        <v>25.11375579825797</v>
      </c>
      <c r="H118" s="73">
        <f>H119+H123</f>
        <v>1347190</v>
      </c>
      <c r="I118" s="42">
        <f t="shared" si="24"/>
        <v>70.86736363244226</v>
      </c>
      <c r="J118" s="74"/>
      <c r="K118" s="73">
        <f>K119+K123</f>
        <v>19933</v>
      </c>
      <c r="L118" s="42">
        <f>K118/U118*100</f>
        <v>1.0485522897924358</v>
      </c>
      <c r="M118" s="73">
        <f>M119+M123</f>
        <v>37445</v>
      </c>
      <c r="N118" s="42">
        <f>M118/U118*100</f>
        <v>1.9697506893732883</v>
      </c>
      <c r="O118" s="73"/>
      <c r="P118" s="75"/>
      <c r="Q118" s="73"/>
      <c r="R118" s="75"/>
      <c r="S118" s="75"/>
      <c r="T118" s="75"/>
      <c r="U118" s="73">
        <f>U119+U123</f>
        <v>1901002</v>
      </c>
      <c r="V118" s="86">
        <f t="shared" si="23"/>
        <v>100</v>
      </c>
    </row>
    <row r="119" spans="1:22" ht="28.5" customHeight="1">
      <c r="A119" s="60" t="s">
        <v>119</v>
      </c>
      <c r="B119" s="44"/>
      <c r="C119" s="47"/>
      <c r="D119" s="44"/>
      <c r="E119" s="47"/>
      <c r="F119" s="44">
        <f>SUM(F120:F122)</f>
        <v>263133</v>
      </c>
      <c r="G119" s="45">
        <f t="shared" si="25"/>
        <v>80.00030402991655</v>
      </c>
      <c r="H119" s="44">
        <f>SUM(H120:H122)</f>
        <v>65782</v>
      </c>
      <c r="I119" s="48">
        <f t="shared" si="24"/>
        <v>19.999695970083454</v>
      </c>
      <c r="J119" s="48"/>
      <c r="K119" s="44"/>
      <c r="L119" s="47"/>
      <c r="M119" s="44"/>
      <c r="N119" s="47"/>
      <c r="O119" s="44"/>
      <c r="P119" s="47"/>
      <c r="Q119" s="44"/>
      <c r="R119" s="47"/>
      <c r="S119" s="47"/>
      <c r="T119" s="47"/>
      <c r="U119" s="44">
        <f>SUM(U120:U122)</f>
        <v>328915</v>
      </c>
      <c r="V119" s="88">
        <f t="shared" si="23"/>
        <v>100</v>
      </c>
    </row>
    <row r="120" spans="1:22" ht="36.75" customHeight="1">
      <c r="A120" s="65" t="s">
        <v>120</v>
      </c>
      <c r="B120" s="44"/>
      <c r="C120" s="47"/>
      <c r="D120" s="44"/>
      <c r="E120" s="47"/>
      <c r="F120" s="44">
        <v>177160</v>
      </c>
      <c r="G120" s="45">
        <f t="shared" si="25"/>
        <v>80</v>
      </c>
      <c r="H120" s="44">
        <v>44290</v>
      </c>
      <c r="I120" s="48">
        <f t="shared" si="24"/>
        <v>20</v>
      </c>
      <c r="J120" s="48"/>
      <c r="K120" s="44"/>
      <c r="L120" s="47"/>
      <c r="M120" s="44"/>
      <c r="N120" s="47"/>
      <c r="O120" s="44"/>
      <c r="P120" s="47"/>
      <c r="Q120" s="44"/>
      <c r="R120" s="47"/>
      <c r="S120" s="47"/>
      <c r="T120" s="47"/>
      <c r="U120" s="44">
        <v>221450</v>
      </c>
      <c r="V120" s="88">
        <f t="shared" si="23"/>
        <v>100</v>
      </c>
    </row>
    <row r="121" spans="1:22" ht="36.75" customHeight="1">
      <c r="A121" s="65" t="s">
        <v>121</v>
      </c>
      <c r="B121" s="44"/>
      <c r="C121" s="47"/>
      <c r="D121" s="44"/>
      <c r="E121" s="47"/>
      <c r="F121" s="44">
        <v>45518</v>
      </c>
      <c r="G121" s="45">
        <f t="shared" si="25"/>
        <v>80.00070302476405</v>
      </c>
      <c r="H121" s="44">
        <v>11379</v>
      </c>
      <c r="I121" s="48">
        <f t="shared" si="24"/>
        <v>19.999296975235954</v>
      </c>
      <c r="J121" s="48"/>
      <c r="K121" s="44"/>
      <c r="L121" s="47"/>
      <c r="M121" s="44"/>
      <c r="N121" s="47"/>
      <c r="O121" s="44"/>
      <c r="P121" s="47"/>
      <c r="Q121" s="44"/>
      <c r="R121" s="47"/>
      <c r="S121" s="47"/>
      <c r="T121" s="47"/>
      <c r="U121" s="44">
        <v>56897</v>
      </c>
      <c r="V121" s="88">
        <f t="shared" si="23"/>
        <v>100</v>
      </c>
    </row>
    <row r="122" spans="1:22" ht="36.75" customHeight="1">
      <c r="A122" s="65" t="s">
        <v>122</v>
      </c>
      <c r="B122" s="44"/>
      <c r="C122" s="47"/>
      <c r="D122" s="44"/>
      <c r="E122" s="47"/>
      <c r="F122" s="44">
        <v>40455</v>
      </c>
      <c r="G122" s="45">
        <f t="shared" si="25"/>
        <v>80.00118652112008</v>
      </c>
      <c r="H122" s="44">
        <v>10113</v>
      </c>
      <c r="I122" s="48">
        <f t="shared" si="24"/>
        <v>19.998813478879924</v>
      </c>
      <c r="J122" s="48"/>
      <c r="K122" s="44"/>
      <c r="L122" s="47"/>
      <c r="M122" s="44"/>
      <c r="N122" s="47"/>
      <c r="O122" s="44"/>
      <c r="P122" s="47"/>
      <c r="Q122" s="44"/>
      <c r="R122" s="47"/>
      <c r="S122" s="47"/>
      <c r="T122" s="47"/>
      <c r="U122" s="44">
        <v>50568</v>
      </c>
      <c r="V122" s="88">
        <f t="shared" si="23"/>
        <v>100</v>
      </c>
    </row>
    <row r="123" spans="1:22" ht="28.5" customHeight="1">
      <c r="A123" s="60" t="s">
        <v>80</v>
      </c>
      <c r="B123" s="44">
        <f>SUM(B124:B125)</f>
        <v>15068</v>
      </c>
      <c r="C123" s="48">
        <f>B123/U123*100</f>
        <v>0.9584711278701497</v>
      </c>
      <c r="D123" s="44">
        <f>SUM(D124:D125)</f>
        <v>3953</v>
      </c>
      <c r="E123" s="48">
        <f>D123/U123*100</f>
        <v>0.25144918824467094</v>
      </c>
      <c r="F123" s="44">
        <f>SUM(F124:F125)</f>
        <v>214280</v>
      </c>
      <c r="G123" s="45">
        <f t="shared" si="25"/>
        <v>13.630288908947152</v>
      </c>
      <c r="H123" s="44">
        <f>SUM(H124:H125)</f>
        <v>1281408</v>
      </c>
      <c r="I123" s="48">
        <f t="shared" si="24"/>
        <v>81.50999276757585</v>
      </c>
      <c r="J123" s="45"/>
      <c r="K123" s="44">
        <f>SUM(K124:K125)</f>
        <v>19933</v>
      </c>
      <c r="L123" s="48">
        <f>K123/U123*100</f>
        <v>1.2679323726994753</v>
      </c>
      <c r="M123" s="44">
        <f>SUM(M124:M125)</f>
        <v>37445</v>
      </c>
      <c r="N123" s="48">
        <f>M123/U123*100</f>
        <v>2.3818656346627125</v>
      </c>
      <c r="O123" s="44"/>
      <c r="P123" s="45"/>
      <c r="Q123" s="44"/>
      <c r="R123" s="45"/>
      <c r="S123" s="45"/>
      <c r="T123" s="45"/>
      <c r="U123" s="44">
        <f>SUM(U124:U125)</f>
        <v>1572087</v>
      </c>
      <c r="V123" s="88">
        <f t="shared" si="23"/>
        <v>100.00000000000001</v>
      </c>
    </row>
    <row r="124" spans="1:22" ht="28.5" customHeight="1">
      <c r="A124" s="61" t="s">
        <v>6</v>
      </c>
      <c r="B124" s="44"/>
      <c r="C124" s="47"/>
      <c r="D124" s="44"/>
      <c r="E124" s="47"/>
      <c r="F124" s="44">
        <v>101333</v>
      </c>
      <c r="G124" s="45">
        <f t="shared" si="25"/>
        <v>14.300794684602932</v>
      </c>
      <c r="H124" s="44">
        <v>607250</v>
      </c>
      <c r="I124" s="48">
        <f t="shared" si="24"/>
        <v>85.69920531539707</v>
      </c>
      <c r="J124" s="48"/>
      <c r="K124" s="44"/>
      <c r="L124" s="47"/>
      <c r="M124" s="44"/>
      <c r="N124" s="47"/>
      <c r="O124" s="44"/>
      <c r="P124" s="47"/>
      <c r="Q124" s="44"/>
      <c r="R124" s="47"/>
      <c r="S124" s="47"/>
      <c r="T124" s="47"/>
      <c r="U124" s="44">
        <v>708583</v>
      </c>
      <c r="V124" s="88">
        <f t="shared" si="23"/>
        <v>100</v>
      </c>
    </row>
    <row r="125" spans="1:22" ht="28.5" customHeight="1">
      <c r="A125" s="61" t="s">
        <v>7</v>
      </c>
      <c r="B125" s="44">
        <v>15068</v>
      </c>
      <c r="C125" s="48">
        <f aca="true" t="shared" si="26" ref="C125:C133">B125/U125*100</f>
        <v>1.744983231114158</v>
      </c>
      <c r="D125" s="44">
        <v>3953</v>
      </c>
      <c r="E125" s="48">
        <f>D125/U125*100</f>
        <v>0.45778595119420407</v>
      </c>
      <c r="F125" s="44">
        <v>112947</v>
      </c>
      <c r="G125" s="45">
        <f t="shared" si="25"/>
        <v>13.0800783783283</v>
      </c>
      <c r="H125" s="44">
        <v>674158</v>
      </c>
      <c r="I125" s="48">
        <f t="shared" si="24"/>
        <v>78.07236561729883</v>
      </c>
      <c r="J125" s="48"/>
      <c r="K125" s="44">
        <v>19933</v>
      </c>
      <c r="L125" s="48">
        <f>K125/U125*100</f>
        <v>2.3083853693787173</v>
      </c>
      <c r="M125" s="44">
        <v>37445</v>
      </c>
      <c r="N125" s="48">
        <f>M125/U125*100</f>
        <v>4.3364014526858</v>
      </c>
      <c r="O125" s="44"/>
      <c r="P125" s="47"/>
      <c r="Q125" s="44"/>
      <c r="R125" s="47"/>
      <c r="S125" s="47"/>
      <c r="T125" s="47"/>
      <c r="U125" s="44">
        <v>863504</v>
      </c>
      <c r="V125" s="88">
        <f t="shared" si="23"/>
        <v>100.00000000000001</v>
      </c>
    </row>
    <row r="126" spans="1:22" ht="31.5" customHeight="1">
      <c r="A126" s="91" t="s">
        <v>148</v>
      </c>
      <c r="B126" s="40">
        <f>B127+B132+B146+B168+B173+B195+B197</f>
        <v>1187441</v>
      </c>
      <c r="C126" s="42">
        <f t="shared" si="26"/>
        <v>5.706936119847096</v>
      </c>
      <c r="D126" s="40">
        <f>D127+D132+D146+D168+D173+D195+D197</f>
        <v>7007958</v>
      </c>
      <c r="E126" s="42">
        <f>D126/U126*100</f>
        <v>33.68080488762929</v>
      </c>
      <c r="F126" s="40">
        <f>F127+F132+F146+F168+F173+F195+F197</f>
        <v>4517089</v>
      </c>
      <c r="G126" s="82">
        <f t="shared" si="25"/>
        <v>21.70948987837206</v>
      </c>
      <c r="H126" s="40">
        <f>H127+H132+H146+H168+H173+H195+H197</f>
        <v>2614717</v>
      </c>
      <c r="I126" s="42">
        <f t="shared" si="24"/>
        <v>12.566538371572348</v>
      </c>
      <c r="J126" s="42"/>
      <c r="K126" s="40">
        <f>K127+K132+K146+K168+K173+K195+K197</f>
        <v>5052492</v>
      </c>
      <c r="L126" s="42">
        <f>K126/U126*100</f>
        <v>24.282679383681792</v>
      </c>
      <c r="M126" s="40">
        <f>M127+M132+M146+M168+M173+M195+M197</f>
        <v>427282</v>
      </c>
      <c r="N126" s="42">
        <f>M126/U126*100</f>
        <v>2.053551358897416</v>
      </c>
      <c r="O126" s="40"/>
      <c r="P126" s="41"/>
      <c r="Q126" s="40"/>
      <c r="R126" s="41"/>
      <c r="S126" s="41"/>
      <c r="T126" s="41"/>
      <c r="U126" s="40">
        <f>U127+U132+U146+U168+U173+U195+U197</f>
        <v>20806979</v>
      </c>
      <c r="V126" s="86">
        <f t="shared" si="23"/>
        <v>100.00000000000001</v>
      </c>
    </row>
    <row r="127" spans="1:22" ht="30" customHeight="1">
      <c r="A127" s="59" t="s">
        <v>61</v>
      </c>
      <c r="B127" s="40">
        <f>B128+B131</f>
        <v>2879</v>
      </c>
      <c r="C127" s="42">
        <f t="shared" si="26"/>
        <v>0.1500120624496204</v>
      </c>
      <c r="D127" s="40"/>
      <c r="E127" s="41"/>
      <c r="F127" s="40">
        <f>F128+F131</f>
        <v>665290</v>
      </c>
      <c r="G127" s="82">
        <v>34.66</v>
      </c>
      <c r="H127" s="40">
        <f>H128+H131</f>
        <v>708283</v>
      </c>
      <c r="I127" s="42">
        <v>36.91</v>
      </c>
      <c r="J127" s="42"/>
      <c r="K127" s="40">
        <f>K128+K131</f>
        <v>285118</v>
      </c>
      <c r="L127" s="42">
        <f>K127/U127*100</f>
        <v>14.85624842706178</v>
      </c>
      <c r="M127" s="40">
        <f>M128+M131</f>
        <v>257609</v>
      </c>
      <c r="N127" s="42">
        <f>M127/U127*100</f>
        <v>13.422875093985501</v>
      </c>
      <c r="O127" s="40"/>
      <c r="P127" s="41"/>
      <c r="Q127" s="40"/>
      <c r="R127" s="41"/>
      <c r="S127" s="41"/>
      <c r="T127" s="41"/>
      <c r="U127" s="40">
        <f>U128+U131</f>
        <v>1919179</v>
      </c>
      <c r="V127" s="86">
        <f t="shared" si="23"/>
        <v>99.9991355834969</v>
      </c>
    </row>
    <row r="128" spans="1:22" ht="28.5" customHeight="1">
      <c r="A128" s="60" t="s">
        <v>73</v>
      </c>
      <c r="B128" s="44">
        <f>SUM(B129:B130)</f>
        <v>2669</v>
      </c>
      <c r="C128" s="48">
        <f t="shared" si="26"/>
        <v>0.4084943562272814</v>
      </c>
      <c r="D128" s="44"/>
      <c r="E128" s="47"/>
      <c r="F128" s="44">
        <f>SUM(F129:F130)</f>
        <v>485706</v>
      </c>
      <c r="G128" s="45">
        <f t="shared" si="25"/>
        <v>74.33801415726037</v>
      </c>
      <c r="H128" s="44">
        <f>SUM(H129:H130)</f>
        <v>165000</v>
      </c>
      <c r="I128" s="48">
        <f t="shared" si="24"/>
        <v>25.253491486512342</v>
      </c>
      <c r="J128" s="48"/>
      <c r="K128" s="44"/>
      <c r="L128" s="47"/>
      <c r="M128" s="44"/>
      <c r="N128" s="47"/>
      <c r="O128" s="44"/>
      <c r="P128" s="47"/>
      <c r="Q128" s="44"/>
      <c r="R128" s="47"/>
      <c r="S128" s="47"/>
      <c r="T128" s="47"/>
      <c r="U128" s="44">
        <f>SUM(U129:U130)</f>
        <v>653375</v>
      </c>
      <c r="V128" s="88">
        <f t="shared" si="23"/>
        <v>100</v>
      </c>
    </row>
    <row r="129" spans="1:22" ht="28.5" customHeight="1">
      <c r="A129" s="65" t="s">
        <v>25</v>
      </c>
      <c r="B129" s="44">
        <v>2669</v>
      </c>
      <c r="C129" s="48">
        <f t="shared" si="26"/>
        <v>0.5465062707960071</v>
      </c>
      <c r="D129" s="44"/>
      <c r="E129" s="47"/>
      <c r="F129" s="44">
        <v>485706</v>
      </c>
      <c r="G129" s="45">
        <f t="shared" si="25"/>
        <v>99.45349372920398</v>
      </c>
      <c r="H129" s="44"/>
      <c r="I129" s="48"/>
      <c r="J129" s="47"/>
      <c r="K129" s="44"/>
      <c r="L129" s="47"/>
      <c r="M129" s="44"/>
      <c r="N129" s="47"/>
      <c r="O129" s="44"/>
      <c r="P129" s="47"/>
      <c r="Q129" s="44"/>
      <c r="R129" s="47"/>
      <c r="S129" s="47"/>
      <c r="T129" s="47"/>
      <c r="U129" s="44">
        <v>488375</v>
      </c>
      <c r="V129" s="88">
        <f t="shared" si="23"/>
        <v>99.99999999999999</v>
      </c>
    </row>
    <row r="130" spans="1:22" ht="28.5" customHeight="1">
      <c r="A130" s="65" t="s">
        <v>123</v>
      </c>
      <c r="B130" s="44"/>
      <c r="C130" s="47"/>
      <c r="D130" s="44"/>
      <c r="E130" s="47"/>
      <c r="F130" s="44"/>
      <c r="G130" s="47"/>
      <c r="H130" s="44">
        <v>165000</v>
      </c>
      <c r="I130" s="83">
        <f t="shared" si="24"/>
        <v>100</v>
      </c>
      <c r="J130" s="47"/>
      <c r="K130" s="44"/>
      <c r="L130" s="47"/>
      <c r="M130" s="44"/>
      <c r="N130" s="47"/>
      <c r="O130" s="44"/>
      <c r="P130" s="47"/>
      <c r="Q130" s="44"/>
      <c r="R130" s="47"/>
      <c r="S130" s="47"/>
      <c r="T130" s="47"/>
      <c r="U130" s="44">
        <v>165000</v>
      </c>
      <c r="V130" s="88">
        <f t="shared" si="23"/>
        <v>100</v>
      </c>
    </row>
    <row r="131" spans="1:22" ht="28.5" customHeight="1">
      <c r="A131" s="60" t="s">
        <v>125</v>
      </c>
      <c r="B131" s="44">
        <v>210</v>
      </c>
      <c r="C131" s="48">
        <f t="shared" si="26"/>
        <v>0.016590246199253596</v>
      </c>
      <c r="D131" s="44"/>
      <c r="E131" s="47"/>
      <c r="F131" s="44">
        <v>179584</v>
      </c>
      <c r="G131" s="45">
        <f t="shared" si="25"/>
        <v>14.187346540222656</v>
      </c>
      <c r="H131" s="44">
        <v>543283</v>
      </c>
      <c r="I131" s="48">
        <f t="shared" si="24"/>
        <v>42.91999393270996</v>
      </c>
      <c r="J131" s="48"/>
      <c r="K131" s="44">
        <v>285118</v>
      </c>
      <c r="L131" s="48">
        <f>K131/U131*100</f>
        <v>22.524656265898983</v>
      </c>
      <c r="M131" s="44">
        <v>257609</v>
      </c>
      <c r="N131" s="48">
        <f>M131/U131*100</f>
        <v>20.35141301496914</v>
      </c>
      <c r="O131" s="44"/>
      <c r="P131" s="47"/>
      <c r="Q131" s="44"/>
      <c r="R131" s="47"/>
      <c r="S131" s="47"/>
      <c r="T131" s="47"/>
      <c r="U131" s="44">
        <v>1265804</v>
      </c>
      <c r="V131" s="88">
        <f t="shared" si="23"/>
        <v>99.99999999999999</v>
      </c>
    </row>
    <row r="132" spans="1:22" ht="30" customHeight="1">
      <c r="A132" s="59" t="s">
        <v>62</v>
      </c>
      <c r="B132" s="40">
        <f>B133+B143</f>
        <v>1184562</v>
      </c>
      <c r="C132" s="42">
        <f t="shared" si="26"/>
        <v>11.312236726126415</v>
      </c>
      <c r="D132" s="40">
        <f>D133+D143</f>
        <v>1579000</v>
      </c>
      <c r="E132" s="42">
        <f>D132/U132*100</f>
        <v>15.07900961752412</v>
      </c>
      <c r="F132" s="40">
        <f>F133+F143</f>
        <v>2503500</v>
      </c>
      <c r="G132" s="82">
        <f t="shared" si="25"/>
        <v>23.907726774839542</v>
      </c>
      <c r="H132" s="40">
        <f>H133+H143</f>
        <v>907339</v>
      </c>
      <c r="I132" s="42">
        <v>8.67</v>
      </c>
      <c r="J132" s="42"/>
      <c r="K132" s="40">
        <f>K133+K143</f>
        <v>4168873</v>
      </c>
      <c r="L132" s="42">
        <f>K132/U132*100</f>
        <v>39.8115744529681</v>
      </c>
      <c r="M132" s="40">
        <f>M133+M143</f>
        <v>128236</v>
      </c>
      <c r="N132" s="42">
        <f>M132/U132*100</f>
        <v>1.2246180350302869</v>
      </c>
      <c r="O132" s="40"/>
      <c r="P132" s="41"/>
      <c r="Q132" s="40"/>
      <c r="R132" s="41"/>
      <c r="S132" s="41"/>
      <c r="T132" s="41"/>
      <c r="U132" s="40">
        <f>U133+U143</f>
        <v>10471510</v>
      </c>
      <c r="V132" s="86">
        <f t="shared" si="23"/>
        <v>100.00516560648848</v>
      </c>
    </row>
    <row r="133" spans="1:22" ht="28.5" customHeight="1">
      <c r="A133" s="60" t="s">
        <v>73</v>
      </c>
      <c r="B133" s="66">
        <f>SUM(B134,B140:B142)</f>
        <v>311000</v>
      </c>
      <c r="C133" s="68">
        <f t="shared" si="26"/>
        <v>3.417206900340622</v>
      </c>
      <c r="D133" s="66">
        <f>SUM(D134,D140:D142)</f>
        <v>1579000</v>
      </c>
      <c r="E133" s="68">
        <f>D133/U133*100</f>
        <v>17.349741786616853</v>
      </c>
      <c r="F133" s="66">
        <f>SUM(F134,F140:F142)</f>
        <v>2498000</v>
      </c>
      <c r="G133" s="94">
        <f t="shared" si="25"/>
        <v>27.447533238105702</v>
      </c>
      <c r="H133" s="66">
        <f>SUM(H134,H140:H142)</f>
        <v>700000</v>
      </c>
      <c r="I133" s="68">
        <f t="shared" si="24"/>
        <v>7.691462476650917</v>
      </c>
      <c r="J133" s="68"/>
      <c r="K133" s="66">
        <f>SUM(K134,K140:K142)</f>
        <v>3895000</v>
      </c>
      <c r="L133" s="68">
        <f>K133/U133*100</f>
        <v>42.79749478079332</v>
      </c>
      <c r="M133" s="66">
        <f>SUM(M134,M140:M142)</f>
        <v>118000</v>
      </c>
      <c r="N133" s="68">
        <v>1.29</v>
      </c>
      <c r="O133" s="66"/>
      <c r="P133" s="67"/>
      <c r="Q133" s="66"/>
      <c r="R133" s="67"/>
      <c r="S133" s="67"/>
      <c r="T133" s="67"/>
      <c r="U133" s="66">
        <f>SUM(U134,U140:U142)</f>
        <v>9101000</v>
      </c>
      <c r="V133" s="95">
        <f t="shared" si="23"/>
        <v>99.99343918250743</v>
      </c>
    </row>
    <row r="134" spans="1:22" ht="36.75" customHeight="1">
      <c r="A134" s="71" t="s">
        <v>124</v>
      </c>
      <c r="B134" s="49"/>
      <c r="C134" s="50"/>
      <c r="D134" s="49"/>
      <c r="E134" s="50"/>
      <c r="F134" s="49"/>
      <c r="G134" s="50"/>
      <c r="H134" s="49"/>
      <c r="I134" s="50"/>
      <c r="J134" s="50"/>
      <c r="K134" s="49">
        <v>405000</v>
      </c>
      <c r="L134" s="89">
        <f>K134/U134*100</f>
        <v>100</v>
      </c>
      <c r="M134" s="49"/>
      <c r="N134" s="50"/>
      <c r="O134" s="49"/>
      <c r="P134" s="50"/>
      <c r="Q134" s="49"/>
      <c r="R134" s="50"/>
      <c r="S134" s="50"/>
      <c r="T134" s="50"/>
      <c r="U134" s="49">
        <v>405000</v>
      </c>
      <c r="V134" s="90">
        <f>C134+E134+G134+I134+L134+N134+P134+R134+T134</f>
        <v>100</v>
      </c>
    </row>
    <row r="135" spans="1:53" s="16" customFormat="1" ht="30" customHeight="1">
      <c r="A135" s="103" t="s">
        <v>1</v>
      </c>
      <c r="B135" s="104"/>
      <c r="C135" s="104"/>
      <c r="D135" s="104"/>
      <c r="E135" s="104"/>
      <c r="F135" s="104"/>
      <c r="G135" s="104"/>
      <c r="H135" s="104"/>
      <c r="I135" s="104"/>
      <c r="J135" s="27"/>
      <c r="K135" s="105" t="s">
        <v>28</v>
      </c>
      <c r="L135" s="110"/>
      <c r="M135" s="110"/>
      <c r="N135" s="110"/>
      <c r="O135" s="110"/>
      <c r="P135" s="110"/>
      <c r="Q135" s="110"/>
      <c r="R135" s="110"/>
      <c r="S135" s="110"/>
      <c r="T135" s="106"/>
      <c r="U135" s="106"/>
      <c r="V135" s="32"/>
      <c r="X135" s="17"/>
      <c r="Y135" s="18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20"/>
    </row>
    <row r="136" spans="1:52" ht="20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39" t="s">
        <v>2</v>
      </c>
      <c r="X136" s="4"/>
      <c r="Y136" s="5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1:55" s="8" customFormat="1" ht="21.75" customHeight="1">
      <c r="A137" s="7"/>
      <c r="B137" s="102" t="s">
        <v>31</v>
      </c>
      <c r="C137" s="107"/>
      <c r="D137" s="107"/>
      <c r="E137" s="107"/>
      <c r="F137" s="107"/>
      <c r="G137" s="107"/>
      <c r="H137" s="107"/>
      <c r="I137" s="107"/>
      <c r="J137" s="26"/>
      <c r="K137" s="101" t="s">
        <v>32</v>
      </c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102"/>
      <c r="X137" s="9"/>
      <c r="Y137" s="5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/>
      <c r="BB137" s="10"/>
      <c r="BC137" s="1"/>
    </row>
    <row r="138" spans="1:55" s="8" customFormat="1" ht="21.75" customHeight="1">
      <c r="A138" s="11" t="s">
        <v>8</v>
      </c>
      <c r="B138" s="102" t="s">
        <v>34</v>
      </c>
      <c r="C138" s="101"/>
      <c r="D138" s="102" t="s">
        <v>35</v>
      </c>
      <c r="E138" s="101"/>
      <c r="F138" s="102" t="s">
        <v>36</v>
      </c>
      <c r="G138" s="101"/>
      <c r="H138" s="102" t="s">
        <v>37</v>
      </c>
      <c r="I138" s="101"/>
      <c r="J138" s="81"/>
      <c r="K138" s="101" t="s">
        <v>38</v>
      </c>
      <c r="L138" s="98"/>
      <c r="M138" s="98" t="s">
        <v>39</v>
      </c>
      <c r="N138" s="98"/>
      <c r="O138" s="98" t="s">
        <v>40</v>
      </c>
      <c r="P138" s="98"/>
      <c r="Q138" s="98" t="s">
        <v>41</v>
      </c>
      <c r="R138" s="98"/>
      <c r="S138" s="98" t="s">
        <v>42</v>
      </c>
      <c r="T138" s="98"/>
      <c r="U138" s="99" t="s">
        <v>43</v>
      </c>
      <c r="V138" s="100"/>
      <c r="X138" s="12"/>
      <c r="Y138" s="5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/>
      <c r="BB138" s="13"/>
      <c r="BC138" s="10"/>
    </row>
    <row r="139" spans="1:55" s="8" customFormat="1" ht="21.75" customHeight="1">
      <c r="A139" s="14"/>
      <c r="B139" s="54" t="s">
        <v>44</v>
      </c>
      <c r="C139" s="30" t="s">
        <v>4</v>
      </c>
      <c r="D139" s="56" t="s">
        <v>47</v>
      </c>
      <c r="E139" s="31" t="str">
        <f>C139</f>
        <v>%</v>
      </c>
      <c r="F139" s="56" t="s">
        <v>44</v>
      </c>
      <c r="G139" s="30" t="str">
        <f>C139</f>
        <v>%</v>
      </c>
      <c r="H139" s="56" t="s">
        <v>48</v>
      </c>
      <c r="I139" s="30" t="str">
        <f>C139</f>
        <v>%</v>
      </c>
      <c r="J139" s="79"/>
      <c r="K139" s="55" t="s">
        <v>48</v>
      </c>
      <c r="L139" s="57" t="s">
        <v>49</v>
      </c>
      <c r="M139" s="56" t="s">
        <v>48</v>
      </c>
      <c r="N139" s="57" t="s">
        <v>49</v>
      </c>
      <c r="O139" s="56" t="s">
        <v>48</v>
      </c>
      <c r="P139" s="57" t="s">
        <v>49</v>
      </c>
      <c r="Q139" s="56" t="s">
        <v>44</v>
      </c>
      <c r="R139" s="57" t="s">
        <v>49</v>
      </c>
      <c r="S139" s="56" t="s">
        <v>52</v>
      </c>
      <c r="T139" s="57" t="s">
        <v>49</v>
      </c>
      <c r="U139" s="30" t="s">
        <v>55</v>
      </c>
      <c r="V139" s="97" t="str">
        <f>P139</f>
        <v>%</v>
      </c>
      <c r="X139" s="2"/>
      <c r="Y139" s="5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/>
      <c r="BB139" s="15"/>
      <c r="BC139" s="13"/>
    </row>
    <row r="140" spans="1:22" ht="36" customHeight="1">
      <c r="A140" s="65" t="s">
        <v>165</v>
      </c>
      <c r="B140" s="44">
        <v>271000</v>
      </c>
      <c r="C140" s="48">
        <f>B140/U140*100</f>
        <v>13.482587064676618</v>
      </c>
      <c r="D140" s="44"/>
      <c r="E140" s="47"/>
      <c r="F140" s="44">
        <v>48000</v>
      </c>
      <c r="G140" s="45">
        <f>F140/U140*100</f>
        <v>2.3880597014925375</v>
      </c>
      <c r="H140" s="44"/>
      <c r="I140" s="47"/>
      <c r="J140" s="47"/>
      <c r="K140" s="44">
        <v>1691000</v>
      </c>
      <c r="L140" s="48">
        <f>K140/U140*100</f>
        <v>84.12935323383086</v>
      </c>
      <c r="M140" s="44"/>
      <c r="N140" s="47"/>
      <c r="O140" s="44"/>
      <c r="P140" s="47"/>
      <c r="Q140" s="44"/>
      <c r="R140" s="47"/>
      <c r="S140" s="47"/>
      <c r="T140" s="47"/>
      <c r="U140" s="44">
        <v>2010000</v>
      </c>
      <c r="V140" s="88">
        <f>C140+E140+G140+I140+L140+N140+P140+R140+T140</f>
        <v>100.00000000000001</v>
      </c>
    </row>
    <row r="141" spans="1:22" ht="27" customHeight="1">
      <c r="A141" s="65" t="s">
        <v>126</v>
      </c>
      <c r="B141" s="44">
        <v>40000</v>
      </c>
      <c r="C141" s="48">
        <f>B141/U141*100</f>
        <v>1.266624445851805</v>
      </c>
      <c r="D141" s="44"/>
      <c r="E141" s="47"/>
      <c r="F141" s="44">
        <v>1800000</v>
      </c>
      <c r="G141" s="45">
        <f aca="true" t="shared" si="27" ref="G141:G147">F141/U141*100</f>
        <v>56.99810006333122</v>
      </c>
      <c r="H141" s="44">
        <v>700000</v>
      </c>
      <c r="I141" s="48">
        <v>22.16</v>
      </c>
      <c r="J141" s="48"/>
      <c r="K141" s="44">
        <v>500000</v>
      </c>
      <c r="L141" s="48">
        <f aca="true" t="shared" si="28" ref="L141:L146">K141/U141*100</f>
        <v>15.832805573147562</v>
      </c>
      <c r="M141" s="44">
        <v>118000</v>
      </c>
      <c r="N141" s="48">
        <f aca="true" t="shared" si="29" ref="N141:N146">M141/U141*100</f>
        <v>3.7365421152628246</v>
      </c>
      <c r="O141" s="44"/>
      <c r="P141" s="47"/>
      <c r="Q141" s="44"/>
      <c r="R141" s="47"/>
      <c r="S141" s="47"/>
      <c r="T141" s="47"/>
      <c r="U141" s="44">
        <v>3158000</v>
      </c>
      <c r="V141" s="88">
        <f aca="true" t="shared" si="30" ref="V141:V158">C141+E141+G141+I141+L141+N141+P141+R141+T141</f>
        <v>99.99407219759341</v>
      </c>
    </row>
    <row r="142" spans="1:22" ht="27" customHeight="1">
      <c r="A142" s="65" t="s">
        <v>127</v>
      </c>
      <c r="B142" s="44"/>
      <c r="C142" s="47"/>
      <c r="D142" s="44">
        <v>1579000</v>
      </c>
      <c r="E142" s="48">
        <f>D142/U142*100</f>
        <v>44.7562358276644</v>
      </c>
      <c r="F142" s="44">
        <v>650000</v>
      </c>
      <c r="G142" s="45">
        <f t="shared" si="27"/>
        <v>18.424036281179138</v>
      </c>
      <c r="H142" s="44"/>
      <c r="I142" s="47"/>
      <c r="J142" s="47"/>
      <c r="K142" s="44">
        <v>1299000</v>
      </c>
      <c r="L142" s="48">
        <f t="shared" si="28"/>
        <v>36.81972789115646</v>
      </c>
      <c r="M142" s="44"/>
      <c r="N142" s="47"/>
      <c r="O142" s="44"/>
      <c r="P142" s="47"/>
      <c r="Q142" s="44"/>
      <c r="R142" s="47"/>
      <c r="S142" s="47"/>
      <c r="T142" s="47"/>
      <c r="U142" s="44">
        <v>3528000</v>
      </c>
      <c r="V142" s="88">
        <f t="shared" si="30"/>
        <v>100</v>
      </c>
    </row>
    <row r="143" spans="1:22" ht="27" customHeight="1">
      <c r="A143" s="60" t="s">
        <v>125</v>
      </c>
      <c r="B143" s="44">
        <f>SUM(B144:B145)</f>
        <v>873562</v>
      </c>
      <c r="C143" s="48">
        <f>B143/U143*100</f>
        <v>63.73992163501179</v>
      </c>
      <c r="D143" s="44"/>
      <c r="E143" s="45"/>
      <c r="F143" s="44">
        <f>SUM(F144:F145)</f>
        <v>5500</v>
      </c>
      <c r="G143" s="45">
        <f t="shared" si="27"/>
        <v>0.401310461069237</v>
      </c>
      <c r="H143" s="44">
        <f>SUM(H144:H145)</f>
        <v>207339</v>
      </c>
      <c r="I143" s="48">
        <f>H143/U143*100</f>
        <v>15.128601761388097</v>
      </c>
      <c r="J143" s="45"/>
      <c r="K143" s="44">
        <f>SUM(K144:K145)</f>
        <v>273873</v>
      </c>
      <c r="L143" s="48">
        <f t="shared" si="28"/>
        <v>19.983290891711842</v>
      </c>
      <c r="M143" s="44">
        <f>SUM(M144:M145)</f>
        <v>10236</v>
      </c>
      <c r="N143" s="48">
        <f t="shared" si="29"/>
        <v>0.7468752508190382</v>
      </c>
      <c r="O143" s="44"/>
      <c r="P143" s="45"/>
      <c r="Q143" s="44"/>
      <c r="R143" s="45"/>
      <c r="S143" s="45"/>
      <c r="T143" s="45"/>
      <c r="U143" s="44">
        <f>SUM(U144:U145)</f>
        <v>1370510</v>
      </c>
      <c r="V143" s="88">
        <f t="shared" si="30"/>
        <v>100.00000000000001</v>
      </c>
    </row>
    <row r="144" spans="1:22" ht="27" customHeight="1">
      <c r="A144" s="61" t="s">
        <v>6</v>
      </c>
      <c r="B144" s="44"/>
      <c r="C144" s="47"/>
      <c r="D144" s="44"/>
      <c r="E144" s="47"/>
      <c r="F144" s="44"/>
      <c r="G144" s="47"/>
      <c r="H144" s="44">
        <v>72888</v>
      </c>
      <c r="I144" s="48">
        <f>H144/U144*100</f>
        <v>30.583318647566777</v>
      </c>
      <c r="J144" s="48"/>
      <c r="K144" s="44">
        <v>165438</v>
      </c>
      <c r="L144" s="48">
        <f t="shared" si="28"/>
        <v>69.41668135243322</v>
      </c>
      <c r="M144" s="44"/>
      <c r="N144" s="47"/>
      <c r="O144" s="44"/>
      <c r="P144" s="47"/>
      <c r="Q144" s="44"/>
      <c r="R144" s="47"/>
      <c r="S144" s="47"/>
      <c r="T144" s="47"/>
      <c r="U144" s="44">
        <v>238326</v>
      </c>
      <c r="V144" s="88">
        <f t="shared" si="30"/>
        <v>100</v>
      </c>
    </row>
    <row r="145" spans="1:22" ht="27" customHeight="1">
      <c r="A145" s="61" t="s">
        <v>7</v>
      </c>
      <c r="B145" s="44">
        <v>873562</v>
      </c>
      <c r="C145" s="48">
        <f>B145/U145*100</f>
        <v>77.15724652529977</v>
      </c>
      <c r="D145" s="44"/>
      <c r="E145" s="47"/>
      <c r="F145" s="44">
        <v>5500</v>
      </c>
      <c r="G145" s="45">
        <f t="shared" si="27"/>
        <v>0.48578676257569436</v>
      </c>
      <c r="H145" s="44">
        <v>134451</v>
      </c>
      <c r="I145" s="48">
        <v>11.87</v>
      </c>
      <c r="J145" s="48"/>
      <c r="K145" s="44">
        <v>108435</v>
      </c>
      <c r="L145" s="48">
        <f t="shared" si="28"/>
        <v>9.577506836344622</v>
      </c>
      <c r="M145" s="44">
        <v>10236</v>
      </c>
      <c r="N145" s="48">
        <f t="shared" si="29"/>
        <v>0.9040933275863288</v>
      </c>
      <c r="O145" s="44"/>
      <c r="P145" s="47"/>
      <c r="Q145" s="44"/>
      <c r="R145" s="47"/>
      <c r="S145" s="47"/>
      <c r="T145" s="47"/>
      <c r="U145" s="44">
        <v>1132184</v>
      </c>
      <c r="V145" s="88">
        <f t="shared" si="30"/>
        <v>99.99463345180642</v>
      </c>
    </row>
    <row r="146" spans="1:22" ht="30" customHeight="1">
      <c r="A146" s="59" t="s">
        <v>63</v>
      </c>
      <c r="B146" s="73"/>
      <c r="C146" s="75"/>
      <c r="D146" s="73">
        <f>D147+D155+D165</f>
        <v>2621071</v>
      </c>
      <c r="E146" s="42">
        <f aca="true" t="shared" si="31" ref="E146:E158">D146/U146*100</f>
        <v>83.23952071086721</v>
      </c>
      <c r="F146" s="73">
        <f>F147+F155+F165</f>
        <v>140710</v>
      </c>
      <c r="G146" s="82">
        <f t="shared" si="27"/>
        <v>4.468643909007473</v>
      </c>
      <c r="H146" s="73">
        <f>H147+H155+H165</f>
        <v>240074</v>
      </c>
      <c r="I146" s="42">
        <f>H146/U146*100</f>
        <v>7.624228681764338</v>
      </c>
      <c r="J146" s="74"/>
      <c r="K146" s="73">
        <f>K147+K155+K165</f>
        <v>144250</v>
      </c>
      <c r="L146" s="42">
        <f t="shared" si="28"/>
        <v>4.581066618394769</v>
      </c>
      <c r="M146" s="73">
        <f>M147+M155+M165</f>
        <v>2725</v>
      </c>
      <c r="N146" s="42">
        <f t="shared" si="29"/>
        <v>0.08654007996620967</v>
      </c>
      <c r="O146" s="73"/>
      <c r="P146" s="75"/>
      <c r="Q146" s="73"/>
      <c r="R146" s="75"/>
      <c r="S146" s="75"/>
      <c r="T146" s="75"/>
      <c r="U146" s="73">
        <f>U147+U155+U165</f>
        <v>3148830</v>
      </c>
      <c r="V146" s="86">
        <f t="shared" si="30"/>
        <v>100</v>
      </c>
    </row>
    <row r="147" spans="1:22" ht="27" customHeight="1">
      <c r="A147" s="60" t="s">
        <v>73</v>
      </c>
      <c r="B147" s="44"/>
      <c r="C147" s="47"/>
      <c r="D147" s="44">
        <f>SUM(D148:D154)</f>
        <v>1874830</v>
      </c>
      <c r="E147" s="48">
        <f t="shared" si="31"/>
        <v>94.93627299565026</v>
      </c>
      <c r="F147" s="44">
        <f>SUM(F148:F154)</f>
        <v>100000</v>
      </c>
      <c r="G147" s="45">
        <f t="shared" si="27"/>
        <v>5.063727004349741</v>
      </c>
      <c r="H147" s="44"/>
      <c r="I147" s="47"/>
      <c r="J147" s="47"/>
      <c r="K147" s="44"/>
      <c r="L147" s="47"/>
      <c r="M147" s="44"/>
      <c r="N147" s="47"/>
      <c r="O147" s="44"/>
      <c r="P147" s="47"/>
      <c r="Q147" s="44"/>
      <c r="R147" s="47"/>
      <c r="S147" s="47"/>
      <c r="T147" s="47"/>
      <c r="U147" s="44">
        <f>SUM(U148:U154)</f>
        <v>1974830</v>
      </c>
      <c r="V147" s="88">
        <f t="shared" si="30"/>
        <v>100</v>
      </c>
    </row>
    <row r="148" spans="1:22" ht="27" customHeight="1">
      <c r="A148" s="65" t="s">
        <v>128</v>
      </c>
      <c r="B148" s="44"/>
      <c r="C148" s="47"/>
      <c r="D148" s="44">
        <v>1100000</v>
      </c>
      <c r="E148" s="83">
        <f t="shared" si="31"/>
        <v>100</v>
      </c>
      <c r="F148" s="44"/>
      <c r="G148" s="47"/>
      <c r="H148" s="44"/>
      <c r="I148" s="47"/>
      <c r="J148" s="47"/>
      <c r="K148" s="44"/>
      <c r="L148" s="47"/>
      <c r="M148" s="44"/>
      <c r="N148" s="47"/>
      <c r="O148" s="44"/>
      <c r="P148" s="47"/>
      <c r="Q148" s="44"/>
      <c r="R148" s="47"/>
      <c r="S148" s="47"/>
      <c r="T148" s="47"/>
      <c r="U148" s="44">
        <v>1100000</v>
      </c>
      <c r="V148" s="88">
        <f t="shared" si="30"/>
        <v>100</v>
      </c>
    </row>
    <row r="149" spans="1:22" ht="34.5" customHeight="1">
      <c r="A149" s="65" t="s">
        <v>147</v>
      </c>
      <c r="B149" s="44"/>
      <c r="C149" s="47"/>
      <c r="D149" s="44">
        <v>15000</v>
      </c>
      <c r="E149" s="83">
        <f t="shared" si="31"/>
        <v>100</v>
      </c>
      <c r="F149" s="44"/>
      <c r="G149" s="47"/>
      <c r="H149" s="44"/>
      <c r="I149" s="47"/>
      <c r="J149" s="47"/>
      <c r="K149" s="44"/>
      <c r="L149" s="47"/>
      <c r="M149" s="44"/>
      <c r="N149" s="47"/>
      <c r="O149" s="44"/>
      <c r="P149" s="47"/>
      <c r="Q149" s="44"/>
      <c r="R149" s="47"/>
      <c r="S149" s="47"/>
      <c r="T149" s="47"/>
      <c r="U149" s="44">
        <v>15000</v>
      </c>
      <c r="V149" s="88">
        <f t="shared" si="30"/>
        <v>100</v>
      </c>
    </row>
    <row r="150" spans="1:22" ht="27" customHeight="1">
      <c r="A150" s="65" t="s">
        <v>129</v>
      </c>
      <c r="B150" s="44"/>
      <c r="C150" s="47"/>
      <c r="D150" s="44">
        <v>112300</v>
      </c>
      <c r="E150" s="83">
        <f t="shared" si="31"/>
        <v>100</v>
      </c>
      <c r="F150" s="44"/>
      <c r="G150" s="47"/>
      <c r="H150" s="44"/>
      <c r="I150" s="47"/>
      <c r="J150" s="47"/>
      <c r="K150" s="44"/>
      <c r="L150" s="47"/>
      <c r="M150" s="44"/>
      <c r="N150" s="47"/>
      <c r="O150" s="44"/>
      <c r="P150" s="47"/>
      <c r="Q150" s="44"/>
      <c r="R150" s="47"/>
      <c r="S150" s="47"/>
      <c r="T150" s="47"/>
      <c r="U150" s="44">
        <v>112300</v>
      </c>
      <c r="V150" s="88">
        <f t="shared" si="30"/>
        <v>100</v>
      </c>
    </row>
    <row r="151" spans="1:22" ht="36" customHeight="1">
      <c r="A151" s="65" t="s">
        <v>157</v>
      </c>
      <c r="B151" s="44"/>
      <c r="C151" s="47"/>
      <c r="D151" s="44">
        <v>153830</v>
      </c>
      <c r="E151" s="83">
        <f t="shared" si="31"/>
        <v>100</v>
      </c>
      <c r="F151" s="44"/>
      <c r="G151" s="47"/>
      <c r="H151" s="44"/>
      <c r="I151" s="47"/>
      <c r="J151" s="47"/>
      <c r="K151" s="44"/>
      <c r="L151" s="47"/>
      <c r="M151" s="44"/>
      <c r="N151" s="47"/>
      <c r="O151" s="44"/>
      <c r="P151" s="47"/>
      <c r="Q151" s="44"/>
      <c r="R151" s="47"/>
      <c r="S151" s="47"/>
      <c r="T151" s="47"/>
      <c r="U151" s="44">
        <v>153830</v>
      </c>
      <c r="V151" s="88">
        <f t="shared" si="30"/>
        <v>100</v>
      </c>
    </row>
    <row r="152" spans="1:22" ht="36" customHeight="1">
      <c r="A152" s="65" t="s">
        <v>130</v>
      </c>
      <c r="B152" s="44"/>
      <c r="C152" s="47"/>
      <c r="D152" s="44">
        <v>173700</v>
      </c>
      <c r="E152" s="83">
        <f t="shared" si="31"/>
        <v>100</v>
      </c>
      <c r="F152" s="44"/>
      <c r="G152" s="47"/>
      <c r="H152" s="44"/>
      <c r="I152" s="47"/>
      <c r="J152" s="47"/>
      <c r="K152" s="44"/>
      <c r="L152" s="47"/>
      <c r="M152" s="44"/>
      <c r="N152" s="47"/>
      <c r="O152" s="44"/>
      <c r="P152" s="47"/>
      <c r="Q152" s="44"/>
      <c r="R152" s="47"/>
      <c r="S152" s="47"/>
      <c r="T152" s="47"/>
      <c r="U152" s="44">
        <v>173700</v>
      </c>
      <c r="V152" s="88">
        <f t="shared" si="30"/>
        <v>100</v>
      </c>
    </row>
    <row r="153" spans="1:22" ht="36" customHeight="1">
      <c r="A153" s="65" t="s">
        <v>145</v>
      </c>
      <c r="B153" s="44"/>
      <c r="C153" s="47"/>
      <c r="D153" s="44">
        <v>320000</v>
      </c>
      <c r="E153" s="83">
        <f t="shared" si="31"/>
        <v>100</v>
      </c>
      <c r="F153" s="44"/>
      <c r="G153" s="47"/>
      <c r="H153" s="44"/>
      <c r="I153" s="47"/>
      <c r="J153" s="47"/>
      <c r="K153" s="44"/>
      <c r="L153" s="47"/>
      <c r="M153" s="44"/>
      <c r="N153" s="47"/>
      <c r="O153" s="44"/>
      <c r="P153" s="47"/>
      <c r="Q153" s="44"/>
      <c r="R153" s="47"/>
      <c r="S153" s="47"/>
      <c r="T153" s="47"/>
      <c r="U153" s="44">
        <v>320000</v>
      </c>
      <c r="V153" s="88">
        <f t="shared" si="30"/>
        <v>100</v>
      </c>
    </row>
    <row r="154" spans="1:22" ht="36" customHeight="1">
      <c r="A154" s="65" t="s">
        <v>146</v>
      </c>
      <c r="B154" s="44"/>
      <c r="C154" s="47"/>
      <c r="D154" s="44"/>
      <c r="E154" s="47"/>
      <c r="F154" s="44">
        <v>100000</v>
      </c>
      <c r="G154" s="46">
        <f>F154/U154*100</f>
        <v>100</v>
      </c>
      <c r="H154" s="44"/>
      <c r="I154" s="47"/>
      <c r="J154" s="47"/>
      <c r="K154" s="44"/>
      <c r="L154" s="47"/>
      <c r="M154" s="44"/>
      <c r="N154" s="47"/>
      <c r="O154" s="44"/>
      <c r="P154" s="47"/>
      <c r="Q154" s="44"/>
      <c r="R154" s="47"/>
      <c r="S154" s="47"/>
      <c r="T154" s="47"/>
      <c r="U154" s="44">
        <v>100000</v>
      </c>
      <c r="V154" s="88">
        <f t="shared" si="30"/>
        <v>100</v>
      </c>
    </row>
    <row r="155" spans="1:22" ht="30" customHeight="1">
      <c r="A155" s="60" t="s">
        <v>79</v>
      </c>
      <c r="B155" s="44"/>
      <c r="C155" s="47"/>
      <c r="D155" s="44">
        <f>SUM(D156:D159)</f>
        <v>741531</v>
      </c>
      <c r="E155" s="48">
        <f t="shared" si="31"/>
        <v>77.9303038997153</v>
      </c>
      <c r="F155" s="44"/>
      <c r="G155" s="47"/>
      <c r="H155" s="44">
        <f>SUM(H156:H159)</f>
        <v>90000</v>
      </c>
      <c r="I155" s="48">
        <f>H155/U155*100</f>
        <v>9.4584411858363</v>
      </c>
      <c r="J155" s="48"/>
      <c r="K155" s="44">
        <f>SUM(K156:K159)</f>
        <v>120000</v>
      </c>
      <c r="L155" s="48">
        <f>K155/U155*100</f>
        <v>12.6112549144484</v>
      </c>
      <c r="M155" s="44"/>
      <c r="N155" s="47"/>
      <c r="O155" s="44"/>
      <c r="P155" s="47"/>
      <c r="Q155" s="44"/>
      <c r="R155" s="47"/>
      <c r="S155" s="47"/>
      <c r="T155" s="47"/>
      <c r="U155" s="44">
        <f>SUM(U156:U159)</f>
        <v>951531</v>
      </c>
      <c r="V155" s="88">
        <f t="shared" si="30"/>
        <v>99.99999999999999</v>
      </c>
    </row>
    <row r="156" spans="1:22" ht="36" customHeight="1">
      <c r="A156" s="65" t="s">
        <v>154</v>
      </c>
      <c r="B156" s="44"/>
      <c r="C156" s="47"/>
      <c r="D156" s="44">
        <v>667345</v>
      </c>
      <c r="E156" s="83">
        <f t="shared" si="31"/>
        <v>100</v>
      </c>
      <c r="F156" s="44"/>
      <c r="G156" s="47"/>
      <c r="H156" s="44"/>
      <c r="I156" s="47"/>
      <c r="J156" s="47"/>
      <c r="K156" s="44"/>
      <c r="L156" s="47"/>
      <c r="M156" s="44"/>
      <c r="N156" s="47"/>
      <c r="O156" s="44"/>
      <c r="P156" s="47"/>
      <c r="Q156" s="44"/>
      <c r="R156" s="47"/>
      <c r="S156" s="47"/>
      <c r="T156" s="47"/>
      <c r="U156" s="44">
        <v>667345</v>
      </c>
      <c r="V156" s="88">
        <f t="shared" si="30"/>
        <v>100</v>
      </c>
    </row>
    <row r="157" spans="1:22" ht="45" customHeight="1">
      <c r="A157" s="65" t="s">
        <v>164</v>
      </c>
      <c r="B157" s="44"/>
      <c r="C157" s="47"/>
      <c r="D157" s="44">
        <v>8636</v>
      </c>
      <c r="E157" s="83">
        <f t="shared" si="31"/>
        <v>100</v>
      </c>
      <c r="F157" s="44"/>
      <c r="G157" s="47"/>
      <c r="H157" s="44"/>
      <c r="I157" s="47"/>
      <c r="J157" s="47"/>
      <c r="K157" s="44"/>
      <c r="L157" s="47"/>
      <c r="M157" s="44"/>
      <c r="N157" s="47"/>
      <c r="O157" s="44"/>
      <c r="P157" s="47"/>
      <c r="Q157" s="44"/>
      <c r="R157" s="47"/>
      <c r="S157" s="47"/>
      <c r="T157" s="47"/>
      <c r="U157" s="44">
        <v>8636</v>
      </c>
      <c r="V157" s="88">
        <f t="shared" si="30"/>
        <v>100</v>
      </c>
    </row>
    <row r="158" spans="1:22" ht="36" customHeight="1">
      <c r="A158" s="65" t="s">
        <v>155</v>
      </c>
      <c r="B158" s="66"/>
      <c r="C158" s="67"/>
      <c r="D158" s="66">
        <v>65550</v>
      </c>
      <c r="E158" s="68">
        <f t="shared" si="31"/>
        <v>42.14079074252652</v>
      </c>
      <c r="F158" s="66"/>
      <c r="G158" s="67"/>
      <c r="H158" s="66">
        <v>90000</v>
      </c>
      <c r="I158" s="68">
        <f>H158/U158*100</f>
        <v>57.85920925747347</v>
      </c>
      <c r="J158" s="68"/>
      <c r="K158" s="66"/>
      <c r="L158" s="67"/>
      <c r="M158" s="66"/>
      <c r="N158" s="67"/>
      <c r="O158" s="66"/>
      <c r="P158" s="67"/>
      <c r="Q158" s="66"/>
      <c r="R158" s="67"/>
      <c r="S158" s="67"/>
      <c r="T158" s="67"/>
      <c r="U158" s="66">
        <v>155550</v>
      </c>
      <c r="V158" s="95">
        <f t="shared" si="30"/>
        <v>100</v>
      </c>
    </row>
    <row r="159" spans="1:22" ht="39.75" customHeight="1">
      <c r="A159" s="71" t="s">
        <v>161</v>
      </c>
      <c r="B159" s="49"/>
      <c r="C159" s="50"/>
      <c r="D159" s="49"/>
      <c r="E159" s="50"/>
      <c r="F159" s="49"/>
      <c r="G159" s="50"/>
      <c r="H159" s="49"/>
      <c r="I159" s="50"/>
      <c r="J159" s="50"/>
      <c r="K159" s="49">
        <v>120000</v>
      </c>
      <c r="L159" s="89">
        <f>K159/U159*100</f>
        <v>100</v>
      </c>
      <c r="M159" s="49"/>
      <c r="N159" s="50"/>
      <c r="O159" s="49"/>
      <c r="P159" s="50"/>
      <c r="Q159" s="49"/>
      <c r="R159" s="50"/>
      <c r="S159" s="50"/>
      <c r="T159" s="50"/>
      <c r="U159" s="49">
        <v>120000</v>
      </c>
      <c r="V159" s="90">
        <f>C159+E159+G159+I159+L159+N159+P159+R159+T159</f>
        <v>100</v>
      </c>
    </row>
    <row r="160" spans="1:53" s="34" customFormat="1" ht="30" customHeight="1">
      <c r="A160" s="103" t="s">
        <v>1</v>
      </c>
      <c r="B160" s="104"/>
      <c r="C160" s="104"/>
      <c r="D160" s="104"/>
      <c r="E160" s="104"/>
      <c r="F160" s="104"/>
      <c r="G160" s="104"/>
      <c r="H160" s="104"/>
      <c r="I160" s="104"/>
      <c r="J160" s="27"/>
      <c r="K160" s="105" t="s">
        <v>28</v>
      </c>
      <c r="L160" s="104"/>
      <c r="M160" s="104"/>
      <c r="N160" s="104"/>
      <c r="O160" s="104"/>
      <c r="P160" s="104"/>
      <c r="Q160" s="104"/>
      <c r="R160" s="104"/>
      <c r="S160" s="104"/>
      <c r="T160" s="106"/>
      <c r="U160" s="106"/>
      <c r="V160" s="85"/>
      <c r="X160" s="35"/>
      <c r="Y160" s="36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8"/>
    </row>
    <row r="161" spans="1:52" ht="20.2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85"/>
      <c r="X161" s="4"/>
      <c r="Y161" s="5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1:55" s="8" customFormat="1" ht="21.75" customHeight="1">
      <c r="A162" s="7"/>
      <c r="B162" s="102" t="s">
        <v>31</v>
      </c>
      <c r="C162" s="107"/>
      <c r="D162" s="107"/>
      <c r="E162" s="107"/>
      <c r="F162" s="107"/>
      <c r="G162" s="107"/>
      <c r="H162" s="107"/>
      <c r="I162" s="107"/>
      <c r="J162" s="26"/>
      <c r="K162" s="101" t="s">
        <v>32</v>
      </c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102"/>
      <c r="X162" s="9"/>
      <c r="Y162" s="5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/>
      <c r="BB162" s="10"/>
      <c r="BC162" s="1"/>
    </row>
    <row r="163" spans="1:55" s="8" customFormat="1" ht="21.75" customHeight="1">
      <c r="A163" s="11" t="s">
        <v>33</v>
      </c>
      <c r="B163" s="102" t="s">
        <v>34</v>
      </c>
      <c r="C163" s="101"/>
      <c r="D163" s="102" t="s">
        <v>35</v>
      </c>
      <c r="E163" s="101"/>
      <c r="F163" s="102" t="s">
        <v>36</v>
      </c>
      <c r="G163" s="101"/>
      <c r="H163" s="102" t="s">
        <v>37</v>
      </c>
      <c r="I163" s="101"/>
      <c r="J163" s="81"/>
      <c r="K163" s="101" t="s">
        <v>38</v>
      </c>
      <c r="L163" s="98"/>
      <c r="M163" s="98" t="s">
        <v>39</v>
      </c>
      <c r="N163" s="98"/>
      <c r="O163" s="98" t="s">
        <v>40</v>
      </c>
      <c r="P163" s="98"/>
      <c r="Q163" s="98" t="s">
        <v>41</v>
      </c>
      <c r="R163" s="98"/>
      <c r="S163" s="98" t="s">
        <v>42</v>
      </c>
      <c r="T163" s="98"/>
      <c r="U163" s="99" t="s">
        <v>43</v>
      </c>
      <c r="V163" s="100"/>
      <c r="X163" s="12"/>
      <c r="Y163" s="5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/>
      <c r="BB163" s="13"/>
      <c r="BC163" s="10"/>
    </row>
    <row r="164" spans="1:55" s="8" customFormat="1" ht="21.75" customHeight="1">
      <c r="A164" s="14"/>
      <c r="B164" s="54" t="s">
        <v>46</v>
      </c>
      <c r="C164" s="30" t="s">
        <v>4</v>
      </c>
      <c r="D164" s="56" t="s">
        <v>44</v>
      </c>
      <c r="E164" s="31" t="str">
        <f>C164</f>
        <v>%</v>
      </c>
      <c r="F164" s="56" t="s">
        <v>44</v>
      </c>
      <c r="G164" s="30" t="str">
        <f>C164</f>
        <v>%</v>
      </c>
      <c r="H164" s="56" t="s">
        <v>48</v>
      </c>
      <c r="I164" s="30" t="str">
        <f>C164</f>
        <v>%</v>
      </c>
      <c r="J164" s="79"/>
      <c r="K164" s="55" t="s">
        <v>48</v>
      </c>
      <c r="L164" s="57" t="s">
        <v>49</v>
      </c>
      <c r="M164" s="56" t="s">
        <v>48</v>
      </c>
      <c r="N164" s="57" t="s">
        <v>49</v>
      </c>
      <c r="O164" s="56" t="s">
        <v>50</v>
      </c>
      <c r="P164" s="57" t="s">
        <v>49</v>
      </c>
      <c r="Q164" s="56" t="s">
        <v>44</v>
      </c>
      <c r="R164" s="57" t="s">
        <v>49</v>
      </c>
      <c r="S164" s="56" t="s">
        <v>44</v>
      </c>
      <c r="T164" s="57" t="s">
        <v>49</v>
      </c>
      <c r="U164" s="30" t="s">
        <v>56</v>
      </c>
      <c r="V164" s="97" t="str">
        <f>P164</f>
        <v>%</v>
      </c>
      <c r="X164" s="2"/>
      <c r="Y164" s="5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/>
      <c r="BB164" s="15"/>
      <c r="BC164" s="13"/>
    </row>
    <row r="165" spans="1:22" ht="30" customHeight="1">
      <c r="A165" s="60" t="s">
        <v>131</v>
      </c>
      <c r="B165" s="44"/>
      <c r="C165" s="45"/>
      <c r="D165" s="44">
        <f>SUM(D166:D167)</f>
        <v>4710</v>
      </c>
      <c r="E165" s="48">
        <f aca="true" t="shared" si="32" ref="E165:E184">D165/U165*100</f>
        <v>2.117148906139732</v>
      </c>
      <c r="F165" s="44">
        <f>SUM(F166:F167)</f>
        <v>40710</v>
      </c>
      <c r="G165" s="45">
        <f>F165/U165*100</f>
        <v>18.299178761984816</v>
      </c>
      <c r="H165" s="44">
        <f>SUM(H166:H167)</f>
        <v>150074</v>
      </c>
      <c r="I165" s="48">
        <f>H165/U165*100</f>
        <v>67.45838746072486</v>
      </c>
      <c r="J165" s="45"/>
      <c r="K165" s="44">
        <f>SUM(K166:K167)</f>
        <v>24250</v>
      </c>
      <c r="L165" s="48">
        <f>K165/U165*100</f>
        <v>10.900395111228981</v>
      </c>
      <c r="M165" s="44">
        <f>SUM(M166:M167)</f>
        <v>2725</v>
      </c>
      <c r="N165" s="48">
        <f>M165/U165*100</f>
        <v>1.224889759921607</v>
      </c>
      <c r="O165" s="44"/>
      <c r="P165" s="45"/>
      <c r="Q165" s="44"/>
      <c r="R165" s="45"/>
      <c r="S165" s="45"/>
      <c r="T165" s="45"/>
      <c r="U165" s="44">
        <f>SUM(U166:U167)</f>
        <v>222469</v>
      </c>
      <c r="V165" s="88">
        <f aca="true" t="shared" si="33" ref="V165:V184">C165+E165+G165+I165+L165+N165+P165+R165+T165</f>
        <v>100</v>
      </c>
    </row>
    <row r="166" spans="1:22" ht="27.75" customHeight="1">
      <c r="A166" s="61" t="s">
        <v>6</v>
      </c>
      <c r="B166" s="44"/>
      <c r="C166" s="47"/>
      <c r="D166" s="44">
        <v>1710</v>
      </c>
      <c r="E166" s="48">
        <f t="shared" si="32"/>
        <v>2.2467481277098935</v>
      </c>
      <c r="F166" s="44">
        <v>14500</v>
      </c>
      <c r="G166" s="45">
        <f>F166/U166*100</f>
        <v>19.051373012744712</v>
      </c>
      <c r="H166" s="44">
        <v>59900</v>
      </c>
      <c r="I166" s="48">
        <f>H166/U166*100</f>
        <v>78.70187885954539</v>
      </c>
      <c r="J166" s="48"/>
      <c r="K166" s="44"/>
      <c r="L166" s="47"/>
      <c r="M166" s="44"/>
      <c r="N166" s="47"/>
      <c r="O166" s="44"/>
      <c r="P166" s="47"/>
      <c r="Q166" s="44"/>
      <c r="R166" s="47"/>
      <c r="S166" s="47"/>
      <c r="T166" s="47"/>
      <c r="U166" s="44">
        <v>76110</v>
      </c>
      <c r="V166" s="88">
        <f t="shared" si="33"/>
        <v>100</v>
      </c>
    </row>
    <row r="167" spans="1:22" ht="27.75" customHeight="1">
      <c r="A167" s="61" t="s">
        <v>7</v>
      </c>
      <c r="B167" s="44"/>
      <c r="C167" s="47"/>
      <c r="D167" s="44">
        <v>3000</v>
      </c>
      <c r="E167" s="48">
        <f t="shared" si="32"/>
        <v>2.0497543711011965</v>
      </c>
      <c r="F167" s="44">
        <v>26210</v>
      </c>
      <c r="G167" s="45">
        <f>F167/U167*100</f>
        <v>17.90802068885412</v>
      </c>
      <c r="H167" s="44">
        <v>90174</v>
      </c>
      <c r="I167" s="48">
        <f>H167/U167*100</f>
        <v>61.611516886559755</v>
      </c>
      <c r="J167" s="48"/>
      <c r="K167" s="44">
        <v>24250</v>
      </c>
      <c r="L167" s="48">
        <f>K167/U167*100</f>
        <v>16.568847833068006</v>
      </c>
      <c r="M167" s="44">
        <v>2725</v>
      </c>
      <c r="N167" s="48">
        <f>M167/U167*100</f>
        <v>1.8618602204169201</v>
      </c>
      <c r="O167" s="44"/>
      <c r="P167" s="47"/>
      <c r="Q167" s="44"/>
      <c r="R167" s="47"/>
      <c r="S167" s="47"/>
      <c r="T167" s="47"/>
      <c r="U167" s="44">
        <v>146359</v>
      </c>
      <c r="V167" s="88">
        <f t="shared" si="33"/>
        <v>100</v>
      </c>
    </row>
    <row r="168" spans="1:22" ht="30" customHeight="1">
      <c r="A168" s="59" t="s">
        <v>64</v>
      </c>
      <c r="B168" s="40"/>
      <c r="C168" s="41"/>
      <c r="D168" s="40">
        <f>D169+D172</f>
        <v>523500</v>
      </c>
      <c r="E168" s="42">
        <f t="shared" si="32"/>
        <v>82.43601170323666</v>
      </c>
      <c r="F168" s="40">
        <f>F169+F172</f>
        <v>31785</v>
      </c>
      <c r="G168" s="82">
        <f>F168/U168*100</f>
        <v>5.005212286508839</v>
      </c>
      <c r="H168" s="40">
        <f>H169+H172</f>
        <v>32728</v>
      </c>
      <c r="I168" s="42">
        <f>H168/U168*100</f>
        <v>5.1537073371987185</v>
      </c>
      <c r="J168" s="42"/>
      <c r="K168" s="40">
        <f>K169+K172</f>
        <v>41850</v>
      </c>
      <c r="L168" s="42">
        <f>K168/U168*100</f>
        <v>6.590156809513761</v>
      </c>
      <c r="M168" s="40">
        <f>M169+M172</f>
        <v>5175</v>
      </c>
      <c r="N168" s="42">
        <f>M168/U168*100</f>
        <v>0.8149118635420243</v>
      </c>
      <c r="O168" s="40"/>
      <c r="P168" s="41"/>
      <c r="Q168" s="40"/>
      <c r="R168" s="41"/>
      <c r="S168" s="41"/>
      <c r="T168" s="41"/>
      <c r="U168" s="40">
        <f>U169+U172</f>
        <v>635038</v>
      </c>
      <c r="V168" s="86">
        <f t="shared" si="33"/>
        <v>100</v>
      </c>
    </row>
    <row r="169" spans="1:22" ht="30" customHeight="1">
      <c r="A169" s="60" t="s">
        <v>73</v>
      </c>
      <c r="B169" s="44"/>
      <c r="C169" s="47"/>
      <c r="D169" s="44">
        <f>SUM(D170:D171)</f>
        <v>356000</v>
      </c>
      <c r="E169" s="83">
        <f t="shared" si="32"/>
        <v>100</v>
      </c>
      <c r="F169" s="44"/>
      <c r="G169" s="47"/>
      <c r="H169" s="44"/>
      <c r="I169" s="47"/>
      <c r="J169" s="47"/>
      <c r="K169" s="44"/>
      <c r="L169" s="47"/>
      <c r="M169" s="44"/>
      <c r="N169" s="47"/>
      <c r="O169" s="44"/>
      <c r="P169" s="47"/>
      <c r="Q169" s="44"/>
      <c r="R169" s="47"/>
      <c r="S169" s="47"/>
      <c r="T169" s="47"/>
      <c r="U169" s="44">
        <f>SUM(U170:U171)</f>
        <v>356000</v>
      </c>
      <c r="V169" s="88">
        <f t="shared" si="33"/>
        <v>100</v>
      </c>
    </row>
    <row r="170" spans="1:22" ht="36.75" customHeight="1">
      <c r="A170" s="65" t="s">
        <v>159</v>
      </c>
      <c r="B170" s="44"/>
      <c r="C170" s="47"/>
      <c r="D170" s="44">
        <v>195000</v>
      </c>
      <c r="E170" s="83">
        <f t="shared" si="32"/>
        <v>100</v>
      </c>
      <c r="F170" s="44"/>
      <c r="G170" s="47"/>
      <c r="H170" s="44"/>
      <c r="I170" s="47"/>
      <c r="J170" s="47"/>
      <c r="K170" s="44"/>
      <c r="L170" s="47"/>
      <c r="M170" s="44"/>
      <c r="N170" s="47"/>
      <c r="O170" s="44"/>
      <c r="P170" s="47"/>
      <c r="Q170" s="44"/>
      <c r="R170" s="47"/>
      <c r="S170" s="47"/>
      <c r="T170" s="47"/>
      <c r="U170" s="44">
        <v>195000</v>
      </c>
      <c r="V170" s="88">
        <f t="shared" si="33"/>
        <v>100</v>
      </c>
    </row>
    <row r="171" spans="1:22" ht="36.75" customHeight="1">
      <c r="A171" s="65" t="s">
        <v>152</v>
      </c>
      <c r="B171" s="44"/>
      <c r="C171" s="47"/>
      <c r="D171" s="44">
        <v>161000</v>
      </c>
      <c r="E171" s="83">
        <f t="shared" si="32"/>
        <v>100</v>
      </c>
      <c r="F171" s="44"/>
      <c r="G171" s="47"/>
      <c r="H171" s="44"/>
      <c r="I171" s="47"/>
      <c r="J171" s="47"/>
      <c r="K171" s="44"/>
      <c r="L171" s="47"/>
      <c r="M171" s="44"/>
      <c r="N171" s="47"/>
      <c r="O171" s="44"/>
      <c r="P171" s="47"/>
      <c r="Q171" s="44"/>
      <c r="R171" s="47"/>
      <c r="S171" s="47"/>
      <c r="T171" s="47"/>
      <c r="U171" s="44">
        <v>161000</v>
      </c>
      <c r="V171" s="88">
        <f t="shared" si="33"/>
        <v>100</v>
      </c>
    </row>
    <row r="172" spans="1:22" ht="27.75" customHeight="1">
      <c r="A172" s="60" t="s">
        <v>125</v>
      </c>
      <c r="B172" s="44"/>
      <c r="C172" s="47"/>
      <c r="D172" s="44">
        <v>167500</v>
      </c>
      <c r="E172" s="48">
        <f t="shared" si="32"/>
        <v>60.02766648270128</v>
      </c>
      <c r="F172" s="44">
        <v>31785</v>
      </c>
      <c r="G172" s="45">
        <f>F172/U172*100</f>
        <v>11.390921666583045</v>
      </c>
      <c r="H172" s="44">
        <v>32728</v>
      </c>
      <c r="I172" s="48">
        <f>H172/U172*100</f>
        <v>11.728868469527448</v>
      </c>
      <c r="J172" s="48"/>
      <c r="K172" s="44">
        <v>41850</v>
      </c>
      <c r="L172" s="48">
        <f>K172/U172*100</f>
        <v>14.997957267468948</v>
      </c>
      <c r="M172" s="44">
        <v>5175</v>
      </c>
      <c r="N172" s="48">
        <f>M172/U172*100</f>
        <v>1.8545861137192785</v>
      </c>
      <c r="O172" s="44"/>
      <c r="P172" s="47"/>
      <c r="Q172" s="44"/>
      <c r="R172" s="47"/>
      <c r="S172" s="47"/>
      <c r="T172" s="47"/>
      <c r="U172" s="44">
        <v>279038</v>
      </c>
      <c r="V172" s="88">
        <f t="shared" si="33"/>
        <v>99.99999999999999</v>
      </c>
    </row>
    <row r="173" spans="1:22" ht="30" customHeight="1">
      <c r="A173" s="59" t="s">
        <v>65</v>
      </c>
      <c r="B173" s="40"/>
      <c r="C173" s="41"/>
      <c r="D173" s="40">
        <f>D174+D184+D192</f>
        <v>1924787</v>
      </c>
      <c r="E173" s="42">
        <f t="shared" si="32"/>
        <v>71.84198985142926</v>
      </c>
      <c r="F173" s="40">
        <f>F174+F184+F192</f>
        <v>135875</v>
      </c>
      <c r="G173" s="82">
        <f>F173/U173*100</f>
        <v>5.071486024720112</v>
      </c>
      <c r="H173" s="40">
        <f>H174+H184+H192</f>
        <v>274393</v>
      </c>
      <c r="I173" s="42">
        <f>H173/U173*100</f>
        <v>10.24162108394499</v>
      </c>
      <c r="J173" s="42"/>
      <c r="K173" s="40">
        <f>K174+K184+K192</f>
        <v>332164</v>
      </c>
      <c r="L173" s="42">
        <f>K173/U173*100</f>
        <v>12.397903101491305</v>
      </c>
      <c r="M173" s="40">
        <f>M174+M184+M192</f>
        <v>11976</v>
      </c>
      <c r="N173" s="42">
        <f>M173/U173*100</f>
        <v>0.4469999384143371</v>
      </c>
      <c r="O173" s="40"/>
      <c r="P173" s="41"/>
      <c r="Q173" s="40"/>
      <c r="R173" s="41"/>
      <c r="S173" s="41"/>
      <c r="T173" s="41"/>
      <c r="U173" s="40">
        <f>U174+U184+U192</f>
        <v>2679195</v>
      </c>
      <c r="V173" s="86">
        <f t="shared" si="33"/>
        <v>100.00000000000001</v>
      </c>
    </row>
    <row r="174" spans="1:22" ht="30" customHeight="1">
      <c r="A174" s="60" t="s">
        <v>73</v>
      </c>
      <c r="B174" s="44"/>
      <c r="C174" s="47"/>
      <c r="D174" s="44">
        <f>SUM(D175:D183)</f>
        <v>1176410</v>
      </c>
      <c r="E174" s="48">
        <f t="shared" si="32"/>
        <v>79.68044106989251</v>
      </c>
      <c r="F174" s="44">
        <f>SUM(F175:F183)</f>
        <v>60000</v>
      </c>
      <c r="G174" s="45">
        <f>F174/U174*100</f>
        <v>4.063911786021498</v>
      </c>
      <c r="H174" s="44">
        <f>SUM(H175:H183)</f>
        <v>100000</v>
      </c>
      <c r="I174" s="48">
        <v>6.78</v>
      </c>
      <c r="J174" s="48"/>
      <c r="K174" s="44">
        <f>SUM(K175:K183)</f>
        <v>140000</v>
      </c>
      <c r="L174" s="48">
        <f>K174/U174*100</f>
        <v>9.482460834050162</v>
      </c>
      <c r="M174" s="44"/>
      <c r="N174" s="47"/>
      <c r="O174" s="44"/>
      <c r="P174" s="47"/>
      <c r="Q174" s="44"/>
      <c r="R174" s="47"/>
      <c r="S174" s="47"/>
      <c r="T174" s="47"/>
      <c r="U174" s="44">
        <f>SUM(U175:U183)</f>
        <v>1476410</v>
      </c>
      <c r="V174" s="88">
        <f t="shared" si="33"/>
        <v>100.00681368996416</v>
      </c>
    </row>
    <row r="175" spans="1:22" ht="36.75" customHeight="1">
      <c r="A175" s="65" t="s">
        <v>132</v>
      </c>
      <c r="B175" s="44"/>
      <c r="C175" s="47"/>
      <c r="D175" s="44">
        <v>529000</v>
      </c>
      <c r="E175" s="48">
        <f t="shared" si="32"/>
        <v>94.63327370304114</v>
      </c>
      <c r="F175" s="44"/>
      <c r="G175" s="47"/>
      <c r="H175" s="44"/>
      <c r="I175" s="47"/>
      <c r="J175" s="47"/>
      <c r="K175" s="44">
        <v>30000</v>
      </c>
      <c r="L175" s="48">
        <f>K175/U175*100</f>
        <v>5.366726296958855</v>
      </c>
      <c r="M175" s="44"/>
      <c r="N175" s="47"/>
      <c r="O175" s="44"/>
      <c r="P175" s="47"/>
      <c r="Q175" s="44"/>
      <c r="R175" s="47"/>
      <c r="S175" s="47"/>
      <c r="T175" s="47"/>
      <c r="U175" s="44">
        <v>559000</v>
      </c>
      <c r="V175" s="88">
        <f t="shared" si="33"/>
        <v>100</v>
      </c>
    </row>
    <row r="176" spans="1:22" ht="27.75" customHeight="1">
      <c r="A176" s="65" t="s">
        <v>133</v>
      </c>
      <c r="B176" s="66"/>
      <c r="C176" s="67"/>
      <c r="D176" s="66">
        <v>28000</v>
      </c>
      <c r="E176" s="83">
        <f t="shared" si="32"/>
        <v>100</v>
      </c>
      <c r="F176" s="66"/>
      <c r="G176" s="67"/>
      <c r="H176" s="66"/>
      <c r="I176" s="67"/>
      <c r="J176" s="67"/>
      <c r="K176" s="66"/>
      <c r="L176" s="67"/>
      <c r="M176" s="66"/>
      <c r="N176" s="67"/>
      <c r="O176" s="66"/>
      <c r="P176" s="67"/>
      <c r="Q176" s="66"/>
      <c r="R176" s="67"/>
      <c r="S176" s="67"/>
      <c r="T176" s="67"/>
      <c r="U176" s="66">
        <v>28000</v>
      </c>
      <c r="V176" s="88">
        <f t="shared" si="33"/>
        <v>100</v>
      </c>
    </row>
    <row r="177" spans="1:22" ht="27.75" customHeight="1">
      <c r="A177" s="65" t="s">
        <v>134</v>
      </c>
      <c r="B177" s="44"/>
      <c r="C177" s="47"/>
      <c r="D177" s="44">
        <v>281160</v>
      </c>
      <c r="E177" s="83">
        <f t="shared" si="32"/>
        <v>100</v>
      </c>
      <c r="F177" s="44"/>
      <c r="G177" s="47"/>
      <c r="H177" s="44"/>
      <c r="I177" s="47"/>
      <c r="J177" s="47"/>
      <c r="K177" s="44"/>
      <c r="L177" s="47"/>
      <c r="M177" s="44"/>
      <c r="N177" s="47"/>
      <c r="O177" s="44"/>
      <c r="P177" s="47"/>
      <c r="Q177" s="44"/>
      <c r="R177" s="47"/>
      <c r="S177" s="47"/>
      <c r="T177" s="47"/>
      <c r="U177" s="44">
        <v>281160</v>
      </c>
      <c r="V177" s="88">
        <f t="shared" si="33"/>
        <v>100</v>
      </c>
    </row>
    <row r="178" spans="1:22" ht="27.75" customHeight="1">
      <c r="A178" s="65" t="s">
        <v>135</v>
      </c>
      <c r="B178" s="44"/>
      <c r="C178" s="47"/>
      <c r="D178" s="44"/>
      <c r="E178" s="47"/>
      <c r="F178" s="44"/>
      <c r="G178" s="47"/>
      <c r="H178" s="44">
        <v>95000</v>
      </c>
      <c r="I178" s="83">
        <f>H178/U178*100</f>
        <v>100</v>
      </c>
      <c r="J178" s="47"/>
      <c r="K178" s="44"/>
      <c r="L178" s="47"/>
      <c r="M178" s="44"/>
      <c r="N178" s="47"/>
      <c r="O178" s="44"/>
      <c r="P178" s="47"/>
      <c r="Q178" s="44"/>
      <c r="R178" s="47"/>
      <c r="S178" s="47"/>
      <c r="T178" s="47"/>
      <c r="U178" s="44">
        <v>95000</v>
      </c>
      <c r="V178" s="88">
        <f t="shared" si="33"/>
        <v>100</v>
      </c>
    </row>
    <row r="179" spans="1:22" ht="27.75" customHeight="1">
      <c r="A179" s="65" t="s">
        <v>136</v>
      </c>
      <c r="B179" s="44"/>
      <c r="C179" s="47"/>
      <c r="D179" s="44">
        <v>132150</v>
      </c>
      <c r="E179" s="48">
        <f t="shared" si="32"/>
        <v>96.35435654393001</v>
      </c>
      <c r="F179" s="44"/>
      <c r="G179" s="47"/>
      <c r="H179" s="44">
        <v>5000</v>
      </c>
      <c r="I179" s="48">
        <f>H179/U179*100</f>
        <v>3.645643456069996</v>
      </c>
      <c r="J179" s="48"/>
      <c r="K179" s="44"/>
      <c r="L179" s="47"/>
      <c r="M179" s="44"/>
      <c r="N179" s="47"/>
      <c r="O179" s="44"/>
      <c r="P179" s="47"/>
      <c r="Q179" s="44"/>
      <c r="R179" s="47"/>
      <c r="S179" s="47"/>
      <c r="T179" s="47"/>
      <c r="U179" s="44">
        <v>137150</v>
      </c>
      <c r="V179" s="88">
        <f t="shared" si="33"/>
        <v>100</v>
      </c>
    </row>
    <row r="180" spans="1:22" ht="27.75" customHeight="1">
      <c r="A180" s="65" t="s">
        <v>137</v>
      </c>
      <c r="B180" s="44"/>
      <c r="C180" s="47"/>
      <c r="D180" s="44">
        <v>126100</v>
      </c>
      <c r="E180" s="83">
        <f t="shared" si="32"/>
        <v>100</v>
      </c>
      <c r="F180" s="44"/>
      <c r="G180" s="47"/>
      <c r="H180" s="44"/>
      <c r="I180" s="47"/>
      <c r="J180" s="47"/>
      <c r="K180" s="44"/>
      <c r="L180" s="47"/>
      <c r="M180" s="44"/>
      <c r="N180" s="47"/>
      <c r="O180" s="44"/>
      <c r="P180" s="47"/>
      <c r="Q180" s="44"/>
      <c r="R180" s="47"/>
      <c r="S180" s="47"/>
      <c r="T180" s="47"/>
      <c r="U180" s="44">
        <v>126100</v>
      </c>
      <c r="V180" s="88">
        <f t="shared" si="33"/>
        <v>100</v>
      </c>
    </row>
    <row r="181" spans="1:22" ht="27.75" customHeight="1">
      <c r="A181" s="65" t="s">
        <v>138</v>
      </c>
      <c r="B181" s="44"/>
      <c r="C181" s="47"/>
      <c r="D181" s="44"/>
      <c r="E181" s="47"/>
      <c r="F181" s="44">
        <v>60000</v>
      </c>
      <c r="G181" s="46">
        <f>F181/U181*100</f>
        <v>100</v>
      </c>
      <c r="H181" s="44"/>
      <c r="I181" s="47"/>
      <c r="J181" s="47"/>
      <c r="K181" s="44"/>
      <c r="L181" s="47"/>
      <c r="M181" s="44"/>
      <c r="N181" s="47"/>
      <c r="O181" s="44"/>
      <c r="P181" s="47"/>
      <c r="Q181" s="44"/>
      <c r="R181" s="47"/>
      <c r="S181" s="47"/>
      <c r="T181" s="47"/>
      <c r="U181" s="44">
        <v>60000</v>
      </c>
      <c r="V181" s="88">
        <f t="shared" si="33"/>
        <v>100</v>
      </c>
    </row>
    <row r="182" spans="1:22" ht="36.75" customHeight="1">
      <c r="A182" s="65" t="s">
        <v>144</v>
      </c>
      <c r="B182" s="44"/>
      <c r="C182" s="47"/>
      <c r="D182" s="44">
        <v>80000</v>
      </c>
      <c r="E182" s="83">
        <f t="shared" si="32"/>
        <v>100</v>
      </c>
      <c r="F182" s="44"/>
      <c r="G182" s="47"/>
      <c r="H182" s="44"/>
      <c r="I182" s="47"/>
      <c r="J182" s="47"/>
      <c r="K182" s="44"/>
      <c r="L182" s="47"/>
      <c r="M182" s="44"/>
      <c r="N182" s="47"/>
      <c r="O182" s="44"/>
      <c r="P182" s="47"/>
      <c r="Q182" s="44"/>
      <c r="R182" s="47"/>
      <c r="S182" s="47"/>
      <c r="T182" s="47"/>
      <c r="U182" s="44">
        <v>80000</v>
      </c>
      <c r="V182" s="88">
        <f t="shared" si="33"/>
        <v>100</v>
      </c>
    </row>
    <row r="183" spans="1:22" ht="27.75" customHeight="1">
      <c r="A183" s="65" t="s">
        <v>139</v>
      </c>
      <c r="B183" s="44"/>
      <c r="C183" s="47"/>
      <c r="D183" s="44"/>
      <c r="E183" s="47"/>
      <c r="F183" s="44"/>
      <c r="G183" s="47"/>
      <c r="H183" s="44"/>
      <c r="I183" s="47"/>
      <c r="J183" s="47"/>
      <c r="K183" s="44">
        <v>110000</v>
      </c>
      <c r="L183" s="83">
        <f>K183/U183*100</f>
        <v>100</v>
      </c>
      <c r="M183" s="44"/>
      <c r="N183" s="47"/>
      <c r="O183" s="44"/>
      <c r="P183" s="47"/>
      <c r="Q183" s="44"/>
      <c r="R183" s="47"/>
      <c r="S183" s="47"/>
      <c r="T183" s="47"/>
      <c r="U183" s="44">
        <v>110000</v>
      </c>
      <c r="V183" s="88">
        <f t="shared" si="33"/>
        <v>100</v>
      </c>
    </row>
    <row r="184" spans="1:22" ht="30" customHeight="1">
      <c r="A184" s="60" t="s">
        <v>79</v>
      </c>
      <c r="B184" s="66"/>
      <c r="C184" s="67"/>
      <c r="D184" s="66">
        <f>D185+D191</f>
        <v>10000</v>
      </c>
      <c r="E184" s="68">
        <f t="shared" si="32"/>
        <v>7.6923076923076925</v>
      </c>
      <c r="F184" s="66"/>
      <c r="G184" s="67"/>
      <c r="H184" s="66"/>
      <c r="I184" s="67"/>
      <c r="J184" s="67"/>
      <c r="K184" s="66">
        <f>K185+K191</f>
        <v>120000</v>
      </c>
      <c r="L184" s="68">
        <f>K184/U184*100</f>
        <v>92.3076923076923</v>
      </c>
      <c r="M184" s="66"/>
      <c r="N184" s="67"/>
      <c r="O184" s="66"/>
      <c r="P184" s="67"/>
      <c r="Q184" s="66"/>
      <c r="R184" s="67"/>
      <c r="S184" s="67"/>
      <c r="T184" s="67"/>
      <c r="U184" s="66">
        <f>U185+U191</f>
        <v>130000</v>
      </c>
      <c r="V184" s="95">
        <f t="shared" si="33"/>
        <v>100</v>
      </c>
    </row>
    <row r="185" spans="1:22" ht="38.25" customHeight="1">
      <c r="A185" s="71" t="s">
        <v>140</v>
      </c>
      <c r="B185" s="49"/>
      <c r="C185" s="50"/>
      <c r="D185" s="49">
        <v>10000</v>
      </c>
      <c r="E185" s="89">
        <f>D185/U185*100</f>
        <v>100</v>
      </c>
      <c r="F185" s="49"/>
      <c r="G185" s="50"/>
      <c r="H185" s="49"/>
      <c r="I185" s="50"/>
      <c r="J185" s="50"/>
      <c r="K185" s="49"/>
      <c r="L185" s="50"/>
      <c r="M185" s="49"/>
      <c r="N185" s="50"/>
      <c r="O185" s="49"/>
      <c r="P185" s="50"/>
      <c r="Q185" s="49"/>
      <c r="R185" s="50"/>
      <c r="S185" s="50"/>
      <c r="T185" s="50"/>
      <c r="U185" s="49">
        <v>10000</v>
      </c>
      <c r="V185" s="90">
        <f>C185+E185+G185+I185+L185+N185+P185+R185+T185</f>
        <v>100</v>
      </c>
    </row>
    <row r="186" spans="1:53" s="34" customFormat="1" ht="30" customHeight="1">
      <c r="A186" s="103" t="s">
        <v>1</v>
      </c>
      <c r="B186" s="104"/>
      <c r="C186" s="104"/>
      <c r="D186" s="104"/>
      <c r="E186" s="104"/>
      <c r="F186" s="104"/>
      <c r="G186" s="104"/>
      <c r="H186" s="104"/>
      <c r="I186" s="104"/>
      <c r="J186" s="27"/>
      <c r="K186" s="105" t="s">
        <v>28</v>
      </c>
      <c r="L186" s="104"/>
      <c r="M186" s="104"/>
      <c r="N186" s="104"/>
      <c r="O186" s="104"/>
      <c r="P186" s="104"/>
      <c r="Q186" s="104"/>
      <c r="R186" s="104"/>
      <c r="S186" s="104"/>
      <c r="T186" s="106"/>
      <c r="U186" s="106"/>
      <c r="V186" s="28"/>
      <c r="X186" s="35"/>
      <c r="Y186" s="36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8"/>
    </row>
    <row r="187" spans="1:52" ht="20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39" t="s">
        <v>2</v>
      </c>
      <c r="X187" s="4"/>
      <c r="Y187" s="5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1:55" s="8" customFormat="1" ht="21.75" customHeight="1">
      <c r="A188" s="7"/>
      <c r="B188" s="102" t="s">
        <v>31</v>
      </c>
      <c r="C188" s="107"/>
      <c r="D188" s="107"/>
      <c r="E188" s="107"/>
      <c r="F188" s="107"/>
      <c r="G188" s="107"/>
      <c r="H188" s="107"/>
      <c r="I188" s="107"/>
      <c r="J188" s="26"/>
      <c r="K188" s="101" t="s">
        <v>32</v>
      </c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102"/>
      <c r="X188" s="9"/>
      <c r="Y188" s="5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/>
      <c r="BB188" s="10"/>
      <c r="BC188" s="1"/>
    </row>
    <row r="189" spans="1:55" s="8" customFormat="1" ht="21.75" customHeight="1">
      <c r="A189" s="11" t="s">
        <v>33</v>
      </c>
      <c r="B189" s="102" t="s">
        <v>34</v>
      </c>
      <c r="C189" s="101"/>
      <c r="D189" s="102" t="s">
        <v>35</v>
      </c>
      <c r="E189" s="101"/>
      <c r="F189" s="102" t="s">
        <v>36</v>
      </c>
      <c r="G189" s="101"/>
      <c r="H189" s="102" t="s">
        <v>37</v>
      </c>
      <c r="I189" s="101"/>
      <c r="J189" s="81"/>
      <c r="K189" s="101" t="s">
        <v>38</v>
      </c>
      <c r="L189" s="98"/>
      <c r="M189" s="98" t="s">
        <v>39</v>
      </c>
      <c r="N189" s="98"/>
      <c r="O189" s="98" t="s">
        <v>40</v>
      </c>
      <c r="P189" s="98"/>
      <c r="Q189" s="98" t="s">
        <v>41</v>
      </c>
      <c r="R189" s="98"/>
      <c r="S189" s="98" t="s">
        <v>42</v>
      </c>
      <c r="T189" s="98"/>
      <c r="U189" s="99" t="s">
        <v>43</v>
      </c>
      <c r="V189" s="100"/>
      <c r="X189" s="12"/>
      <c r="Y189" s="5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/>
      <c r="BB189" s="13"/>
      <c r="BC189" s="10"/>
    </row>
    <row r="190" spans="1:55" s="8" customFormat="1" ht="21.75" customHeight="1">
      <c r="A190" s="14"/>
      <c r="B190" s="54" t="s">
        <v>46</v>
      </c>
      <c r="C190" s="30" t="s">
        <v>4</v>
      </c>
      <c r="D190" s="56" t="s">
        <v>44</v>
      </c>
      <c r="E190" s="31" t="str">
        <f>C190</f>
        <v>%</v>
      </c>
      <c r="F190" s="56" t="s">
        <v>44</v>
      </c>
      <c r="G190" s="30" t="str">
        <f>C190</f>
        <v>%</v>
      </c>
      <c r="H190" s="56" t="s">
        <v>48</v>
      </c>
      <c r="I190" s="30" t="str">
        <f>C190</f>
        <v>%</v>
      </c>
      <c r="J190" s="79"/>
      <c r="K190" s="55" t="s">
        <v>48</v>
      </c>
      <c r="L190" s="57" t="s">
        <v>49</v>
      </c>
      <c r="M190" s="56" t="s">
        <v>48</v>
      </c>
      <c r="N190" s="57" t="s">
        <v>49</v>
      </c>
      <c r="O190" s="56" t="s">
        <v>50</v>
      </c>
      <c r="P190" s="57" t="s">
        <v>49</v>
      </c>
      <c r="Q190" s="56" t="s">
        <v>44</v>
      </c>
      <c r="R190" s="57" t="s">
        <v>49</v>
      </c>
      <c r="S190" s="56" t="s">
        <v>44</v>
      </c>
      <c r="T190" s="57" t="s">
        <v>49</v>
      </c>
      <c r="U190" s="30" t="s">
        <v>56</v>
      </c>
      <c r="V190" s="97" t="str">
        <f>P190</f>
        <v>%</v>
      </c>
      <c r="X190" s="2"/>
      <c r="Y190" s="5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/>
      <c r="BB190" s="15"/>
      <c r="BC190" s="13"/>
    </row>
    <row r="191" spans="1:22" ht="34.5" customHeight="1">
      <c r="A191" s="65" t="s">
        <v>160</v>
      </c>
      <c r="B191" s="44"/>
      <c r="C191" s="47"/>
      <c r="D191" s="44"/>
      <c r="E191" s="47"/>
      <c r="F191" s="44"/>
      <c r="G191" s="47"/>
      <c r="H191" s="44"/>
      <c r="I191" s="47"/>
      <c r="J191" s="47"/>
      <c r="K191" s="44">
        <v>120000</v>
      </c>
      <c r="L191" s="83">
        <f aca="true" t="shared" si="34" ref="L191:L197">K191/U191*100</f>
        <v>100</v>
      </c>
      <c r="M191" s="44"/>
      <c r="N191" s="47"/>
      <c r="O191" s="44"/>
      <c r="P191" s="47"/>
      <c r="Q191" s="44"/>
      <c r="R191" s="47"/>
      <c r="S191" s="47"/>
      <c r="T191" s="47"/>
      <c r="U191" s="44">
        <v>120000</v>
      </c>
      <c r="V191" s="88">
        <f aca="true" t="shared" si="35" ref="V191:V207">C191+E191+G191+I191+L191+N191+P191+R191+T191</f>
        <v>100</v>
      </c>
    </row>
    <row r="192" spans="1:22" ht="26.25" customHeight="1">
      <c r="A192" s="60" t="s">
        <v>131</v>
      </c>
      <c r="B192" s="44"/>
      <c r="C192" s="45"/>
      <c r="D192" s="44">
        <f>SUM(D193:D194)</f>
        <v>738377</v>
      </c>
      <c r="E192" s="48">
        <f aca="true" t="shared" si="36" ref="E192:E198">D192/U192*100</f>
        <v>68.82805035491734</v>
      </c>
      <c r="F192" s="44">
        <f>SUM(F193:F194)</f>
        <v>75875</v>
      </c>
      <c r="G192" s="45">
        <f aca="true" t="shared" si="37" ref="G192:G199">F192/U192*100</f>
        <v>7.072712612499242</v>
      </c>
      <c r="H192" s="44">
        <f>SUM(H193:H194)</f>
        <v>174393</v>
      </c>
      <c r="I192" s="48">
        <v>16.25</v>
      </c>
      <c r="J192" s="45"/>
      <c r="K192" s="44">
        <f>SUM(K193:K194)</f>
        <v>72164</v>
      </c>
      <c r="L192" s="48">
        <f t="shared" si="34"/>
        <v>6.726790549830581</v>
      </c>
      <c r="M192" s="44">
        <f>SUM(M193:M194)</f>
        <v>11976</v>
      </c>
      <c r="N192" s="48">
        <f aca="true" t="shared" si="38" ref="N192:N197">M192/U192*100</f>
        <v>1.1163467050713796</v>
      </c>
      <c r="O192" s="44"/>
      <c r="P192" s="45"/>
      <c r="Q192" s="44"/>
      <c r="R192" s="45"/>
      <c r="S192" s="45"/>
      <c r="T192" s="45"/>
      <c r="U192" s="44">
        <f>SUM(U193:U194)</f>
        <v>1072785</v>
      </c>
      <c r="V192" s="88">
        <f t="shared" si="35"/>
        <v>99.99390022231854</v>
      </c>
    </row>
    <row r="193" spans="1:22" ht="26.25" customHeight="1">
      <c r="A193" s="61" t="s">
        <v>6</v>
      </c>
      <c r="B193" s="44"/>
      <c r="C193" s="47"/>
      <c r="D193" s="44">
        <v>229675</v>
      </c>
      <c r="E193" s="48">
        <f t="shared" si="36"/>
        <v>67.6161036284684</v>
      </c>
      <c r="F193" s="44">
        <v>2000</v>
      </c>
      <c r="G193" s="45">
        <f t="shared" si="37"/>
        <v>0.5887981158460293</v>
      </c>
      <c r="H193" s="44">
        <v>102000</v>
      </c>
      <c r="I193" s="48">
        <f>H193/U193*100</f>
        <v>30.02870390814749</v>
      </c>
      <c r="J193" s="48"/>
      <c r="K193" s="44">
        <v>6000</v>
      </c>
      <c r="L193" s="48">
        <v>1.76</v>
      </c>
      <c r="M193" s="44"/>
      <c r="N193" s="47"/>
      <c r="O193" s="44"/>
      <c r="P193" s="47"/>
      <c r="Q193" s="44"/>
      <c r="R193" s="47"/>
      <c r="S193" s="47"/>
      <c r="T193" s="47"/>
      <c r="U193" s="44">
        <v>339675</v>
      </c>
      <c r="V193" s="88">
        <f t="shared" si="35"/>
        <v>99.99360565246192</v>
      </c>
    </row>
    <row r="194" spans="1:22" ht="26.25" customHeight="1">
      <c r="A194" s="61" t="s">
        <v>7</v>
      </c>
      <c r="B194" s="44"/>
      <c r="C194" s="47"/>
      <c r="D194" s="44">
        <v>508702</v>
      </c>
      <c r="E194" s="48">
        <f t="shared" si="36"/>
        <v>69.38958682871602</v>
      </c>
      <c r="F194" s="44">
        <v>73875</v>
      </c>
      <c r="G194" s="45">
        <f t="shared" si="37"/>
        <v>10.076932520358472</v>
      </c>
      <c r="H194" s="44">
        <v>72393</v>
      </c>
      <c r="I194" s="48">
        <f>H194/U194*100</f>
        <v>9.87478004665057</v>
      </c>
      <c r="J194" s="48"/>
      <c r="K194" s="44">
        <v>66164</v>
      </c>
      <c r="L194" s="48">
        <f t="shared" si="34"/>
        <v>9.025112193258856</v>
      </c>
      <c r="M194" s="44">
        <v>11976</v>
      </c>
      <c r="N194" s="48">
        <f t="shared" si="38"/>
        <v>1.6335884110160823</v>
      </c>
      <c r="O194" s="44"/>
      <c r="P194" s="47"/>
      <c r="Q194" s="44"/>
      <c r="R194" s="47"/>
      <c r="S194" s="47"/>
      <c r="T194" s="47"/>
      <c r="U194" s="44">
        <v>733110</v>
      </c>
      <c r="V194" s="88">
        <f t="shared" si="35"/>
        <v>99.99999999999999</v>
      </c>
    </row>
    <row r="195" spans="1:22" ht="30" customHeight="1">
      <c r="A195" s="59" t="s">
        <v>26</v>
      </c>
      <c r="B195" s="40"/>
      <c r="C195" s="41"/>
      <c r="D195" s="40">
        <f>SUM(D196)</f>
        <v>36000</v>
      </c>
      <c r="E195" s="42">
        <f t="shared" si="36"/>
        <v>76.64629862249569</v>
      </c>
      <c r="F195" s="40">
        <f>SUM(F196)</f>
        <v>628</v>
      </c>
      <c r="G195" s="82">
        <f t="shared" si="37"/>
        <v>1.3370520981924248</v>
      </c>
      <c r="H195" s="40">
        <f>SUM(H196)</f>
        <v>7464</v>
      </c>
      <c r="I195" s="42">
        <f>H195/U195*100</f>
        <v>15.891332581064106</v>
      </c>
      <c r="J195" s="42"/>
      <c r="K195" s="40">
        <f>SUM(K196)</f>
        <v>844</v>
      </c>
      <c r="L195" s="42">
        <v>1.79</v>
      </c>
      <c r="M195" s="40">
        <f>SUM(M196)</f>
        <v>2033</v>
      </c>
      <c r="N195" s="42">
        <f t="shared" si="38"/>
        <v>4.328386808320381</v>
      </c>
      <c r="O195" s="40"/>
      <c r="P195" s="41"/>
      <c r="Q195" s="40"/>
      <c r="R195" s="41"/>
      <c r="S195" s="41"/>
      <c r="T195" s="41"/>
      <c r="U195" s="40">
        <f>SUM(U196)</f>
        <v>46969</v>
      </c>
      <c r="V195" s="86">
        <f t="shared" si="35"/>
        <v>99.99307011007261</v>
      </c>
    </row>
    <row r="196" spans="1:22" ht="26.25" customHeight="1">
      <c r="A196" s="60" t="s">
        <v>68</v>
      </c>
      <c r="B196" s="44"/>
      <c r="C196" s="47"/>
      <c r="D196" s="44">
        <v>36000</v>
      </c>
      <c r="E196" s="48">
        <f t="shared" si="36"/>
        <v>76.64629862249569</v>
      </c>
      <c r="F196" s="44">
        <v>628</v>
      </c>
      <c r="G196" s="45">
        <f t="shared" si="37"/>
        <v>1.3370520981924248</v>
      </c>
      <c r="H196" s="44">
        <v>7464</v>
      </c>
      <c r="I196" s="48">
        <f>H196/U196*100</f>
        <v>15.891332581064106</v>
      </c>
      <c r="J196" s="48"/>
      <c r="K196" s="44">
        <v>844</v>
      </c>
      <c r="L196" s="48">
        <v>1.79</v>
      </c>
      <c r="M196" s="44">
        <v>2033</v>
      </c>
      <c r="N196" s="48">
        <f t="shared" si="38"/>
        <v>4.328386808320381</v>
      </c>
      <c r="O196" s="44"/>
      <c r="P196" s="47"/>
      <c r="Q196" s="44"/>
      <c r="R196" s="47"/>
      <c r="S196" s="47"/>
      <c r="T196" s="47"/>
      <c r="U196" s="44">
        <v>46969</v>
      </c>
      <c r="V196" s="88">
        <f t="shared" si="35"/>
        <v>99.99307011007261</v>
      </c>
    </row>
    <row r="197" spans="1:22" ht="30" customHeight="1">
      <c r="A197" s="59" t="s">
        <v>66</v>
      </c>
      <c r="B197" s="40"/>
      <c r="C197" s="41"/>
      <c r="D197" s="40">
        <f>D198+D201</f>
        <v>323600</v>
      </c>
      <c r="E197" s="42">
        <f t="shared" si="36"/>
        <v>16.97566646277681</v>
      </c>
      <c r="F197" s="40">
        <f>F198+F201</f>
        <v>1039301</v>
      </c>
      <c r="G197" s="82">
        <f t="shared" si="37"/>
        <v>54.52047938946355</v>
      </c>
      <c r="H197" s="40">
        <f>H198+H201</f>
        <v>444436</v>
      </c>
      <c r="I197" s="42">
        <v>23.32</v>
      </c>
      <c r="J197" s="42"/>
      <c r="K197" s="40">
        <f>K198+K201</f>
        <v>79393</v>
      </c>
      <c r="L197" s="42">
        <f t="shared" si="34"/>
        <v>4.164861209762792</v>
      </c>
      <c r="M197" s="40">
        <f>M198+M201</f>
        <v>19528</v>
      </c>
      <c r="N197" s="42">
        <f t="shared" si="38"/>
        <v>1.0244153729453203</v>
      </c>
      <c r="O197" s="40"/>
      <c r="P197" s="41"/>
      <c r="Q197" s="40"/>
      <c r="R197" s="41"/>
      <c r="S197" s="41"/>
      <c r="T197" s="41"/>
      <c r="U197" s="40">
        <f>U198+U201</f>
        <v>1906258</v>
      </c>
      <c r="V197" s="86">
        <f t="shared" si="35"/>
        <v>100.00542243494849</v>
      </c>
    </row>
    <row r="198" spans="1:22" ht="30" customHeight="1">
      <c r="A198" s="60" t="s">
        <v>73</v>
      </c>
      <c r="B198" s="44"/>
      <c r="C198" s="47"/>
      <c r="D198" s="44">
        <v>323600</v>
      </c>
      <c r="E198" s="48">
        <f t="shared" si="36"/>
        <v>30.14157973174367</v>
      </c>
      <c r="F198" s="44">
        <v>750000</v>
      </c>
      <c r="G198" s="45">
        <f t="shared" si="37"/>
        <v>69.85842026825634</v>
      </c>
      <c r="H198" s="44"/>
      <c r="I198" s="47"/>
      <c r="J198" s="47"/>
      <c r="K198" s="44"/>
      <c r="L198" s="47"/>
      <c r="M198" s="44"/>
      <c r="N198" s="47"/>
      <c r="O198" s="44"/>
      <c r="P198" s="47"/>
      <c r="Q198" s="44"/>
      <c r="R198" s="47"/>
      <c r="S198" s="47"/>
      <c r="T198" s="47"/>
      <c r="U198" s="44">
        <v>1073600</v>
      </c>
      <c r="V198" s="88">
        <f t="shared" si="35"/>
        <v>100</v>
      </c>
    </row>
    <row r="199" spans="1:22" ht="34.5" customHeight="1">
      <c r="A199" s="65" t="s">
        <v>141</v>
      </c>
      <c r="B199" s="44"/>
      <c r="C199" s="47"/>
      <c r="D199" s="44"/>
      <c r="E199" s="47"/>
      <c r="F199" s="44">
        <v>750000</v>
      </c>
      <c r="G199" s="46">
        <f t="shared" si="37"/>
        <v>100</v>
      </c>
      <c r="H199" s="44"/>
      <c r="I199" s="47"/>
      <c r="J199" s="47"/>
      <c r="K199" s="44"/>
      <c r="L199" s="47"/>
      <c r="M199" s="44"/>
      <c r="N199" s="47"/>
      <c r="O199" s="44"/>
      <c r="P199" s="47"/>
      <c r="Q199" s="44"/>
      <c r="R199" s="47"/>
      <c r="S199" s="47"/>
      <c r="T199" s="47"/>
      <c r="U199" s="44">
        <v>750000</v>
      </c>
      <c r="V199" s="88">
        <f t="shared" si="35"/>
        <v>100</v>
      </c>
    </row>
    <row r="200" spans="1:22" ht="34.5" customHeight="1">
      <c r="A200" s="65" t="s">
        <v>142</v>
      </c>
      <c r="B200" s="44"/>
      <c r="C200" s="47"/>
      <c r="D200" s="44">
        <v>323600</v>
      </c>
      <c r="E200" s="83">
        <f>D200/U200*100</f>
        <v>100</v>
      </c>
      <c r="F200" s="44"/>
      <c r="G200" s="47"/>
      <c r="H200" s="44"/>
      <c r="I200" s="47"/>
      <c r="J200" s="47"/>
      <c r="K200" s="44"/>
      <c r="L200" s="47"/>
      <c r="M200" s="44"/>
      <c r="N200" s="47"/>
      <c r="O200" s="44"/>
      <c r="P200" s="47"/>
      <c r="Q200" s="44"/>
      <c r="R200" s="47"/>
      <c r="S200" s="47"/>
      <c r="T200" s="47"/>
      <c r="U200" s="44">
        <v>323600</v>
      </c>
      <c r="V200" s="88">
        <f t="shared" si="35"/>
        <v>100</v>
      </c>
    </row>
    <row r="201" spans="1:22" ht="21.75" customHeight="1">
      <c r="A201" s="60" t="s">
        <v>143</v>
      </c>
      <c r="B201" s="44"/>
      <c r="C201" s="47"/>
      <c r="D201" s="44"/>
      <c r="E201" s="47"/>
      <c r="F201" s="44">
        <f>SUM(F202:F203)</f>
        <v>289301</v>
      </c>
      <c r="G201" s="45">
        <f aca="true" t="shared" si="39" ref="G201:G206">F201/U201*100</f>
        <v>34.74427676188783</v>
      </c>
      <c r="H201" s="44">
        <f>SUM(H202:H203)</f>
        <v>444436</v>
      </c>
      <c r="I201" s="48">
        <f aca="true" t="shared" si="40" ref="I201:I206">H201/U201*100</f>
        <v>53.37557556643904</v>
      </c>
      <c r="J201" s="47"/>
      <c r="K201" s="44">
        <f>SUM(K202:K203)</f>
        <v>79393</v>
      </c>
      <c r="L201" s="48">
        <f aca="true" t="shared" si="41" ref="L201:L206">K201/U201*100</f>
        <v>9.53488707248354</v>
      </c>
      <c r="M201" s="44">
        <f>SUM(M202:M203)</f>
        <v>19528</v>
      </c>
      <c r="N201" s="48">
        <f>M201/U201*100</f>
        <v>2.345260599189583</v>
      </c>
      <c r="O201" s="44"/>
      <c r="P201" s="47"/>
      <c r="Q201" s="44"/>
      <c r="R201" s="47"/>
      <c r="S201" s="47"/>
      <c r="T201" s="47"/>
      <c r="U201" s="44">
        <f>SUM(U202:U203)</f>
        <v>832658</v>
      </c>
      <c r="V201" s="88">
        <f t="shared" si="35"/>
        <v>100</v>
      </c>
    </row>
    <row r="202" spans="1:22" ht="30" customHeight="1">
      <c r="A202" s="61" t="s">
        <v>6</v>
      </c>
      <c r="B202" s="44"/>
      <c r="C202" s="47"/>
      <c r="D202" s="44"/>
      <c r="E202" s="47"/>
      <c r="F202" s="44">
        <v>250740</v>
      </c>
      <c r="G202" s="45">
        <f t="shared" si="39"/>
        <v>40.31669362592977</v>
      </c>
      <c r="H202" s="44">
        <v>371136</v>
      </c>
      <c r="I202" s="48">
        <v>59.67</v>
      </c>
      <c r="J202" s="48"/>
      <c r="K202" s="44">
        <v>50</v>
      </c>
      <c r="L202" s="48">
        <f t="shared" si="41"/>
        <v>0.008039541681807804</v>
      </c>
      <c r="M202" s="44"/>
      <c r="N202" s="47"/>
      <c r="O202" s="44"/>
      <c r="P202" s="47"/>
      <c r="Q202" s="44"/>
      <c r="R202" s="47"/>
      <c r="S202" s="47"/>
      <c r="T202" s="47"/>
      <c r="U202" s="44">
        <v>621926</v>
      </c>
      <c r="V202" s="88">
        <f t="shared" si="35"/>
        <v>99.99473316761159</v>
      </c>
    </row>
    <row r="203" spans="1:22" ht="30" customHeight="1">
      <c r="A203" s="61" t="s">
        <v>7</v>
      </c>
      <c r="B203" s="44"/>
      <c r="C203" s="47"/>
      <c r="D203" s="44"/>
      <c r="E203" s="47"/>
      <c r="F203" s="44">
        <v>38561</v>
      </c>
      <c r="G203" s="45">
        <f t="shared" si="39"/>
        <v>18.298597270466754</v>
      </c>
      <c r="H203" s="44">
        <v>73300</v>
      </c>
      <c r="I203" s="48">
        <f t="shared" si="40"/>
        <v>34.78351650437523</v>
      </c>
      <c r="J203" s="48"/>
      <c r="K203" s="44">
        <v>79343</v>
      </c>
      <c r="L203" s="48">
        <f t="shared" si="41"/>
        <v>37.651139836379855</v>
      </c>
      <c r="M203" s="44">
        <v>19528</v>
      </c>
      <c r="N203" s="48">
        <f aca="true" t="shared" si="42" ref="N203:N209">M203/U203*100</f>
        <v>9.266746388778163</v>
      </c>
      <c r="O203" s="44"/>
      <c r="P203" s="47"/>
      <c r="Q203" s="44"/>
      <c r="R203" s="47"/>
      <c r="S203" s="47"/>
      <c r="T203" s="47"/>
      <c r="U203" s="44">
        <v>210732</v>
      </c>
      <c r="V203" s="88">
        <f t="shared" si="35"/>
        <v>100</v>
      </c>
    </row>
    <row r="204" spans="1:22" ht="30" customHeight="1">
      <c r="A204" s="92" t="s">
        <v>151</v>
      </c>
      <c r="B204" s="40"/>
      <c r="C204" s="41"/>
      <c r="D204" s="40"/>
      <c r="E204" s="41"/>
      <c r="F204" s="40">
        <f>F205</f>
        <v>14300</v>
      </c>
      <c r="G204" s="82">
        <f t="shared" si="39"/>
        <v>11.282941454947135</v>
      </c>
      <c r="H204" s="40">
        <f>H205</f>
        <v>95447</v>
      </c>
      <c r="I204" s="42">
        <f t="shared" si="40"/>
        <v>75.30929461890484</v>
      </c>
      <c r="J204" s="42"/>
      <c r="K204" s="40">
        <f>K205</f>
        <v>8872</v>
      </c>
      <c r="L204" s="42">
        <f t="shared" si="41"/>
        <v>7.000157803376992</v>
      </c>
      <c r="M204" s="40">
        <f>M205</f>
        <v>8121</v>
      </c>
      <c r="N204" s="42">
        <f t="shared" si="42"/>
        <v>6.4076061227710275</v>
      </c>
      <c r="O204" s="40"/>
      <c r="P204" s="41"/>
      <c r="Q204" s="40"/>
      <c r="R204" s="41"/>
      <c r="S204" s="41"/>
      <c r="T204" s="41"/>
      <c r="U204" s="40">
        <f>U205</f>
        <v>126740</v>
      </c>
      <c r="V204" s="86">
        <f t="shared" si="35"/>
        <v>100</v>
      </c>
    </row>
    <row r="205" spans="1:22" ht="30" customHeight="1">
      <c r="A205" s="59" t="s">
        <v>27</v>
      </c>
      <c r="B205" s="40"/>
      <c r="C205" s="41"/>
      <c r="D205" s="40"/>
      <c r="E205" s="41"/>
      <c r="F205" s="40">
        <f>F206</f>
        <v>14300</v>
      </c>
      <c r="G205" s="82">
        <f t="shared" si="39"/>
        <v>11.282941454947135</v>
      </c>
      <c r="H205" s="40">
        <f>H206</f>
        <v>95447</v>
      </c>
      <c r="I205" s="42">
        <f t="shared" si="40"/>
        <v>75.30929461890484</v>
      </c>
      <c r="J205" s="42"/>
      <c r="K205" s="40">
        <f>K206</f>
        <v>8872</v>
      </c>
      <c r="L205" s="42">
        <f t="shared" si="41"/>
        <v>7.000157803376992</v>
      </c>
      <c r="M205" s="40">
        <f>M206</f>
        <v>8121</v>
      </c>
      <c r="N205" s="42">
        <f t="shared" si="42"/>
        <v>6.4076061227710275</v>
      </c>
      <c r="O205" s="40"/>
      <c r="P205" s="41"/>
      <c r="Q205" s="40"/>
      <c r="R205" s="41"/>
      <c r="S205" s="41"/>
      <c r="T205" s="41"/>
      <c r="U205" s="40">
        <f>U206</f>
        <v>126740</v>
      </c>
      <c r="V205" s="86">
        <f t="shared" si="35"/>
        <v>100</v>
      </c>
    </row>
    <row r="206" spans="1:22" ht="26.25" customHeight="1">
      <c r="A206" s="60" t="s">
        <v>68</v>
      </c>
      <c r="B206" s="66"/>
      <c r="C206" s="67"/>
      <c r="D206" s="66"/>
      <c r="E206" s="67"/>
      <c r="F206" s="66">
        <v>14300</v>
      </c>
      <c r="G206" s="45">
        <f t="shared" si="39"/>
        <v>11.282941454947135</v>
      </c>
      <c r="H206" s="66">
        <v>95447</v>
      </c>
      <c r="I206" s="48">
        <f t="shared" si="40"/>
        <v>75.30929461890484</v>
      </c>
      <c r="J206" s="68"/>
      <c r="K206" s="66">
        <v>8872</v>
      </c>
      <c r="L206" s="48">
        <f t="shared" si="41"/>
        <v>7.000157803376992</v>
      </c>
      <c r="M206" s="66">
        <v>8121</v>
      </c>
      <c r="N206" s="48">
        <f t="shared" si="42"/>
        <v>6.4076061227710275</v>
      </c>
      <c r="O206" s="66"/>
      <c r="P206" s="67"/>
      <c r="Q206" s="66"/>
      <c r="R206" s="67"/>
      <c r="S206" s="67"/>
      <c r="T206" s="67"/>
      <c r="U206" s="66">
        <v>126740</v>
      </c>
      <c r="V206" s="88">
        <f t="shared" si="35"/>
        <v>100</v>
      </c>
    </row>
    <row r="207" spans="1:22" ht="30" customHeight="1">
      <c r="A207" s="92" t="s">
        <v>153</v>
      </c>
      <c r="B207" s="66"/>
      <c r="C207" s="67"/>
      <c r="D207" s="66"/>
      <c r="E207" s="67"/>
      <c r="F207" s="66"/>
      <c r="G207" s="68"/>
      <c r="H207" s="40">
        <f>H208</f>
        <v>4174</v>
      </c>
      <c r="I207" s="42">
        <f>H207/U207*100</f>
        <v>57.64397182709571</v>
      </c>
      <c r="J207" s="68"/>
      <c r="K207" s="40">
        <f>K208</f>
        <v>2715</v>
      </c>
      <c r="L207" s="42">
        <v>37.5</v>
      </c>
      <c r="M207" s="40">
        <f>M208</f>
        <v>352</v>
      </c>
      <c r="N207" s="42">
        <f t="shared" si="42"/>
        <v>4.861207015605579</v>
      </c>
      <c r="O207" s="66"/>
      <c r="P207" s="67"/>
      <c r="Q207" s="66"/>
      <c r="R207" s="67"/>
      <c r="S207" s="67"/>
      <c r="T207" s="67"/>
      <c r="U207" s="40">
        <f>U208</f>
        <v>7241</v>
      </c>
      <c r="V207" s="86">
        <f t="shared" si="35"/>
        <v>100.0051788427013</v>
      </c>
    </row>
    <row r="208" spans="1:22" ht="30" customHeight="1">
      <c r="A208" s="59" t="s">
        <v>21</v>
      </c>
      <c r="B208" s="40"/>
      <c r="C208" s="41"/>
      <c r="D208" s="40"/>
      <c r="E208" s="41"/>
      <c r="F208" s="40"/>
      <c r="G208" s="41"/>
      <c r="H208" s="40">
        <f>H209</f>
        <v>4174</v>
      </c>
      <c r="I208" s="42">
        <f>H208/U208*100</f>
        <v>57.64397182709571</v>
      </c>
      <c r="J208" s="42"/>
      <c r="K208" s="40">
        <f>K209</f>
        <v>2715</v>
      </c>
      <c r="L208" s="42">
        <v>37.5</v>
      </c>
      <c r="M208" s="40">
        <f>M209</f>
        <v>352</v>
      </c>
      <c r="N208" s="42">
        <f t="shared" si="42"/>
        <v>4.861207015605579</v>
      </c>
      <c r="O208" s="40"/>
      <c r="P208" s="41"/>
      <c r="Q208" s="40"/>
      <c r="R208" s="41"/>
      <c r="S208" s="41"/>
      <c r="T208" s="41"/>
      <c r="U208" s="40">
        <f>U209</f>
        <v>7241</v>
      </c>
      <c r="V208" s="86">
        <f>C208+E208+G208+I208+L208+N208+P208+R208+T208</f>
        <v>100.0051788427013</v>
      </c>
    </row>
    <row r="209" spans="1:22" ht="26.25" customHeight="1">
      <c r="A209" s="60" t="s">
        <v>68</v>
      </c>
      <c r="B209" s="44"/>
      <c r="C209" s="47"/>
      <c r="D209" s="44"/>
      <c r="E209" s="47"/>
      <c r="F209" s="44"/>
      <c r="G209" s="47"/>
      <c r="H209" s="44">
        <v>4174</v>
      </c>
      <c r="I209" s="48">
        <f>H209/U209*100</f>
        <v>57.64397182709571</v>
      </c>
      <c r="J209" s="48"/>
      <c r="K209" s="44">
        <v>2715</v>
      </c>
      <c r="L209" s="48">
        <v>37.5</v>
      </c>
      <c r="M209" s="44">
        <v>352</v>
      </c>
      <c r="N209" s="48">
        <f t="shared" si="42"/>
        <v>4.861207015605579</v>
      </c>
      <c r="O209" s="44"/>
      <c r="P209" s="47"/>
      <c r="Q209" s="44"/>
      <c r="R209" s="47"/>
      <c r="S209" s="47"/>
      <c r="T209" s="47"/>
      <c r="U209" s="44">
        <v>7241</v>
      </c>
      <c r="V209" s="88">
        <f>C209+E209+G209+I209+L209+N209+P209+R209+T209</f>
        <v>100.0051788427013</v>
      </c>
    </row>
    <row r="210" spans="1:22" ht="19.5" customHeight="1">
      <c r="A210" s="60"/>
      <c r="B210" s="44"/>
      <c r="C210" s="47"/>
      <c r="D210" s="44"/>
      <c r="E210" s="47"/>
      <c r="F210" s="44"/>
      <c r="G210" s="47"/>
      <c r="H210" s="44"/>
      <c r="I210" s="48"/>
      <c r="J210" s="48"/>
      <c r="K210" s="44"/>
      <c r="L210" s="48"/>
      <c r="M210" s="44"/>
      <c r="N210" s="48"/>
      <c r="O210" s="44"/>
      <c r="P210" s="47"/>
      <c r="Q210" s="44"/>
      <c r="R210" s="47"/>
      <c r="S210" s="47"/>
      <c r="T210" s="47"/>
      <c r="U210" s="44"/>
      <c r="V210" s="88"/>
    </row>
    <row r="211" spans="1:22" ht="28.5" customHeight="1">
      <c r="A211" s="60"/>
      <c r="B211" s="44"/>
      <c r="C211" s="47"/>
      <c r="D211" s="44"/>
      <c r="E211" s="47"/>
      <c r="F211" s="44"/>
      <c r="G211" s="47"/>
      <c r="H211" s="44"/>
      <c r="I211" s="48"/>
      <c r="J211" s="48"/>
      <c r="K211" s="44"/>
      <c r="L211" s="48"/>
      <c r="M211" s="44"/>
      <c r="N211" s="48"/>
      <c r="O211" s="44"/>
      <c r="P211" s="47"/>
      <c r="Q211" s="44"/>
      <c r="R211" s="47"/>
      <c r="S211" s="47"/>
      <c r="T211" s="47"/>
      <c r="U211" s="44"/>
      <c r="V211" s="88"/>
    </row>
    <row r="212" spans="1:22" ht="25.5" customHeight="1">
      <c r="A212" s="96" t="s">
        <v>156</v>
      </c>
      <c r="B212" s="52">
        <f>B6+B11+B102+B126+B204+B207</f>
        <v>9989040</v>
      </c>
      <c r="C212" s="53">
        <f>B212/U212*100</f>
        <v>4.128496993231276</v>
      </c>
      <c r="D212" s="52">
        <f>D6+D11+D102+D126+D204+D207</f>
        <v>9855889</v>
      </c>
      <c r="E212" s="53">
        <f>D212/U212*100</f>
        <v>4.0734653282118405</v>
      </c>
      <c r="F212" s="52">
        <f>F6+F11+F102+F126+F204+F207</f>
        <v>16255333</v>
      </c>
      <c r="G212" s="84">
        <f>F212/U212*100</f>
        <v>6.718372677902294</v>
      </c>
      <c r="H212" s="52">
        <f>H6+H11+H102+H126+H204+H207</f>
        <v>182756141</v>
      </c>
      <c r="I212" s="53">
        <f>H212/U212*100</f>
        <v>75.53360268985318</v>
      </c>
      <c r="J212" s="53"/>
      <c r="K212" s="52">
        <f>K6+K11+K102+K126+K204+K207</f>
        <v>11729990</v>
      </c>
      <c r="L212" s="53">
        <f>K212/U212*100</f>
        <v>4.848036292339698</v>
      </c>
      <c r="M212" s="52">
        <f>M6+M11+M102+M126+M204+M207</f>
        <v>1069099</v>
      </c>
      <c r="N212" s="53">
        <f>M212/U212*100</f>
        <v>0.44186148087970056</v>
      </c>
      <c r="O212" s="52">
        <f>O6+O11+O102+O126+O204+O207</f>
        <v>10152526</v>
      </c>
      <c r="P212" s="53">
        <f>O212/U212*100</f>
        <v>4.196066195019977</v>
      </c>
      <c r="Q212" s="52">
        <f>Q6+Q11+Q102+Q126+Q204+Q207</f>
        <v>145410</v>
      </c>
      <c r="R212" s="53">
        <f>Q212/U212*100</f>
        <v>0.06009834256202396</v>
      </c>
      <c r="S212" s="53"/>
      <c r="T212" s="53"/>
      <c r="U212" s="52">
        <f>U6+U11+U102+U126+U204+U207</f>
        <v>241953428</v>
      </c>
      <c r="V212" s="87">
        <f>C212+E212+G212+I212+L212+N212+P212+R212+T212</f>
        <v>100</v>
      </c>
    </row>
    <row r="213" spans="1:22" ht="18.75" customHeight="1">
      <c r="A213" s="22" t="s">
        <v>162</v>
      </c>
      <c r="B213" s="1"/>
      <c r="C213" s="1"/>
      <c r="D213" s="1"/>
      <c r="E213" s="1"/>
      <c r="F213" s="1"/>
      <c r="G213" s="1"/>
      <c r="H213" s="1"/>
      <c r="I213" s="1"/>
      <c r="J213" s="1"/>
      <c r="K213" s="22" t="s">
        <v>163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</sheetData>
  <mergeCells count="112">
    <mergeCell ref="K137:V137"/>
    <mergeCell ref="K162:V162"/>
    <mergeCell ref="B84:I84"/>
    <mergeCell ref="B111:I111"/>
    <mergeCell ref="B137:I137"/>
    <mergeCell ref="B162:I162"/>
    <mergeCell ref="K160:U160"/>
    <mergeCell ref="U138:V138"/>
    <mergeCell ref="Q138:R138"/>
    <mergeCell ref="S138:T138"/>
    <mergeCell ref="K3:V3"/>
    <mergeCell ref="B29:I29"/>
    <mergeCell ref="B56:I56"/>
    <mergeCell ref="K29:V29"/>
    <mergeCell ref="K56:V56"/>
    <mergeCell ref="A54:I54"/>
    <mergeCell ref="U30:V30"/>
    <mergeCell ref="S4:T4"/>
    <mergeCell ref="U4:V4"/>
    <mergeCell ref="A27:I27"/>
    <mergeCell ref="K1:U1"/>
    <mergeCell ref="K27:U27"/>
    <mergeCell ref="K54:U54"/>
    <mergeCell ref="K82:U82"/>
    <mergeCell ref="Q57:R57"/>
    <mergeCell ref="Q30:R30"/>
    <mergeCell ref="S30:T30"/>
    <mergeCell ref="K30:L30"/>
    <mergeCell ref="M30:N30"/>
    <mergeCell ref="O30:P30"/>
    <mergeCell ref="Q112:R112"/>
    <mergeCell ref="K84:V84"/>
    <mergeCell ref="S163:T163"/>
    <mergeCell ref="U163:V163"/>
    <mergeCell ref="K163:L163"/>
    <mergeCell ref="M163:N163"/>
    <mergeCell ref="O163:P163"/>
    <mergeCell ref="Q163:R163"/>
    <mergeCell ref="K138:L138"/>
    <mergeCell ref="M138:N138"/>
    <mergeCell ref="B163:C163"/>
    <mergeCell ref="D163:E163"/>
    <mergeCell ref="F163:G163"/>
    <mergeCell ref="H163:I163"/>
    <mergeCell ref="A160:I160"/>
    <mergeCell ref="B138:C138"/>
    <mergeCell ref="D138:E138"/>
    <mergeCell ref="F138:G138"/>
    <mergeCell ref="H138:I138"/>
    <mergeCell ref="O138:P138"/>
    <mergeCell ref="A135:I135"/>
    <mergeCell ref="K112:L112"/>
    <mergeCell ref="M112:N112"/>
    <mergeCell ref="O112:P112"/>
    <mergeCell ref="B112:C112"/>
    <mergeCell ref="D112:E112"/>
    <mergeCell ref="F112:G112"/>
    <mergeCell ref="H112:I112"/>
    <mergeCell ref="K135:U135"/>
    <mergeCell ref="U85:V85"/>
    <mergeCell ref="A109:I109"/>
    <mergeCell ref="Q85:R85"/>
    <mergeCell ref="S85:T85"/>
    <mergeCell ref="K109:U109"/>
    <mergeCell ref="K111:V111"/>
    <mergeCell ref="S112:T112"/>
    <mergeCell ref="U112:V112"/>
    <mergeCell ref="B85:C85"/>
    <mergeCell ref="D85:E85"/>
    <mergeCell ref="F85:G85"/>
    <mergeCell ref="H85:I85"/>
    <mergeCell ref="K85:L85"/>
    <mergeCell ref="M85:N85"/>
    <mergeCell ref="O85:P85"/>
    <mergeCell ref="A82:I82"/>
    <mergeCell ref="K57:L57"/>
    <mergeCell ref="M57:N57"/>
    <mergeCell ref="O57:P57"/>
    <mergeCell ref="B57:C57"/>
    <mergeCell ref="D57:E57"/>
    <mergeCell ref="F57:G57"/>
    <mergeCell ref="H57:I57"/>
    <mergeCell ref="S57:T57"/>
    <mergeCell ref="U57:V57"/>
    <mergeCell ref="B30:C30"/>
    <mergeCell ref="D30:E30"/>
    <mergeCell ref="F30:G30"/>
    <mergeCell ref="H30:I30"/>
    <mergeCell ref="A1:I1"/>
    <mergeCell ref="B4:C4"/>
    <mergeCell ref="D4:E4"/>
    <mergeCell ref="F4:G4"/>
    <mergeCell ref="H4:I4"/>
    <mergeCell ref="B3:I3"/>
    <mergeCell ref="K4:L4"/>
    <mergeCell ref="M4:N4"/>
    <mergeCell ref="O4:P4"/>
    <mergeCell ref="Q4:R4"/>
    <mergeCell ref="A186:I186"/>
    <mergeCell ref="K186:U186"/>
    <mergeCell ref="B188:I188"/>
    <mergeCell ref="K188:V188"/>
    <mergeCell ref="B189:C189"/>
    <mergeCell ref="D189:E189"/>
    <mergeCell ref="F189:G189"/>
    <mergeCell ref="H189:I189"/>
    <mergeCell ref="S189:T189"/>
    <mergeCell ref="U189:V189"/>
    <mergeCell ref="K189:L189"/>
    <mergeCell ref="M189:N189"/>
    <mergeCell ref="O189:P189"/>
    <mergeCell ref="Q189:R189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B106</dc:creator>
  <cp:keywords/>
  <dc:description/>
  <cp:lastModifiedBy>b108</cp:lastModifiedBy>
  <cp:lastPrinted>2010-08-20T11:35:48Z</cp:lastPrinted>
  <dcterms:created xsi:type="dcterms:W3CDTF">2010-08-11T09:28:54Z</dcterms:created>
  <dcterms:modified xsi:type="dcterms:W3CDTF">2010-08-20T11:35:50Z</dcterms:modified>
  <cp:category/>
  <cp:version/>
  <cp:contentType/>
  <cp:contentStatus/>
</cp:coreProperties>
</file>