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75" windowWidth="14955" windowHeight="9795" activeTab="0"/>
  </bookViews>
  <sheets>
    <sheet name="Sheet1" sheetId="1" r:id="rId1"/>
  </sheets>
  <definedNames>
    <definedName name="_xlnm.Print_Titles" localSheetId="0">'Sheet1'!$1:$6</definedName>
  </definedNames>
  <calcPr fullCalcOnLoad="1"/>
</workbook>
</file>

<file path=xl/sharedStrings.xml><?xml version="1.0" encoding="utf-8"?>
<sst xmlns="http://schemas.openxmlformats.org/spreadsheetml/2006/main" count="415" uniqueCount="320">
  <si>
    <t xml:space="preserve">         7.台東成功供水系統擴
            建計畫</t>
  </si>
  <si>
    <t xml:space="preserve">         6.后豐大橋水管橋計畫</t>
  </si>
  <si>
    <t xml:space="preserve">         5.集集淨水場二期擴建
            工程計畫</t>
  </si>
  <si>
    <t xml:space="preserve">         4.豐原一、二場廢水處
            理計畫</t>
  </si>
  <si>
    <t xml:space="preserve">         3.穩定供水設施及幹管
            改善</t>
  </si>
  <si>
    <t xml:space="preserve">         2.宜蘭羅東堰下游供水
            計畫</t>
  </si>
  <si>
    <t xml:space="preserve">         1.板新地區供水改善計
            畫二期工程</t>
  </si>
  <si>
    <t xml:space="preserve">         9.深澳電廠更新擴建計
            畫</t>
  </si>
  <si>
    <t xml:space="preserve">         8.林口電廠更新擴建計
            畫</t>
  </si>
  <si>
    <t xml:space="preserve">         7.風力發電第二期計畫</t>
  </si>
  <si>
    <t xml:space="preserve">         6.彰工火力第一、二號
            機發電計畫</t>
  </si>
  <si>
    <t xml:space="preserve">         5.第二期煤輪建造計畫</t>
  </si>
  <si>
    <t xml:space="preserve">         4.萬大電廠擴充暨松林
            分廠水力發電計畫</t>
  </si>
  <si>
    <t xml:space="preserve">         3.興達一、二號機空污
            改善工程計畫</t>
  </si>
  <si>
    <t xml:space="preserve">         2.和平溪碧海水力發電
            工程計畫</t>
  </si>
  <si>
    <t xml:space="preserve">         1.核能四廠第一、二號
            機發電工程計畫</t>
  </si>
  <si>
    <t xml:space="preserve">         2.煉製事業部桃園廠沙
            崙NO.1海底及陸上原
            油管線汰舊更新投資
            計畫</t>
  </si>
  <si>
    <t xml:space="preserve">         1.煉製事業部大林廠蒸
            餾暨相關工場更新投
            資計畫</t>
  </si>
  <si>
    <t xml:space="preserve">         9.第二艘四萬噸級環島
            油輪汰換計畫</t>
  </si>
  <si>
    <t xml:space="preserve">         8.煉製事業部大林廠烷
            化工場投資計畫</t>
  </si>
  <si>
    <t xml:space="preserve">         7.環(離)島油品／化學品
            小噸位油輪建造計畫</t>
  </si>
  <si>
    <t xml:space="preserve">         6.四萬噸級環島油輪汰
            換計畫</t>
  </si>
  <si>
    <t xml:space="preserve">         5.煉製事業部高雄廠第
            二媒裂工場環保汽油
            品質提升計畫</t>
  </si>
  <si>
    <t xml:space="preserve">         4.煉製事業部桃園廠第
            三重油加氫脫硫工場
            投資計畫</t>
  </si>
  <si>
    <t xml:space="preserve">         2.探採事業部高雄外海
            Ｆ構造油氣田開發投
            資計畫</t>
  </si>
  <si>
    <t xml:space="preserve">         3.煉製事業部大林廠重
            油轉化工場投資計畫</t>
  </si>
  <si>
    <t xml:space="preserve">         1.石化事業部三輕更新
            投資計畫</t>
  </si>
  <si>
    <t>１４１固 定 資 產 建 設 改 良 擴 充</t>
  </si>
  <si>
    <t>單位：新臺幣千元</t>
  </si>
  <si>
    <t>機關及計畫名稱</t>
  </si>
  <si>
    <t>投資總額</t>
  </si>
  <si>
    <t>目標能量</t>
  </si>
  <si>
    <t>進度起</t>
  </si>
  <si>
    <t>資金</t>
  </si>
  <si>
    <t>現值</t>
  </si>
  <si>
    <t>收回</t>
  </si>
  <si>
    <t>本年度</t>
  </si>
  <si>
    <t>截至本年度累計</t>
  </si>
  <si>
    <t>自有資金</t>
  </si>
  <si>
    <t>外借資金</t>
  </si>
  <si>
    <t>成本率</t>
  </si>
  <si>
    <t>報酬率</t>
  </si>
  <si>
    <t>年限</t>
  </si>
  <si>
    <t>金額</t>
  </si>
  <si>
    <t>占全部</t>
  </si>
  <si>
    <t>營運資金</t>
  </si>
  <si>
    <t>出售不適用資產</t>
  </si>
  <si>
    <t>增資</t>
  </si>
  <si>
    <t>其他</t>
  </si>
  <si>
    <t>迄年月</t>
  </si>
  <si>
    <t>（%）</t>
  </si>
  <si>
    <t>（年）</t>
  </si>
  <si>
    <t>計畫%</t>
  </si>
  <si>
    <t>計畫%</t>
  </si>
  <si>
    <t>中央銀行</t>
  </si>
  <si>
    <t>一般建築及設備計畫</t>
  </si>
  <si>
    <t>台灣中油股份有限公司</t>
  </si>
  <si>
    <t>台灣電力股份有限公司</t>
  </si>
  <si>
    <t>漢翔航空工業股份有限公司</t>
  </si>
  <si>
    <t>台灣自來水股份有限公司</t>
  </si>
  <si>
    <t>中國輸出入銀行</t>
  </si>
  <si>
    <t>中央存款保險股份有限公司</t>
  </si>
  <si>
    <t>臺灣金融控股股份有限公司</t>
  </si>
  <si>
    <t>財政部印刷廠</t>
  </si>
  <si>
    <t>中華郵政股份有限公司</t>
  </si>
  <si>
    <t>交通部臺灣鐵路管理局</t>
  </si>
  <si>
    <t>交通部基隆港務局</t>
  </si>
  <si>
    <t>交通部臺中港務局</t>
  </si>
  <si>
    <t>交通部高雄港務局</t>
  </si>
  <si>
    <t>交通部花蓮港務局</t>
  </si>
  <si>
    <t>勞工保險局</t>
  </si>
  <si>
    <t>二.一般建築及設備計畫</t>
  </si>
  <si>
    <t>總             計</t>
  </si>
  <si>
    <t xml:space="preserve">行　政　院　主　管   </t>
  </si>
  <si>
    <t xml:space="preserve">經　濟　部　主　管    </t>
  </si>
  <si>
    <t>台灣糖業股份有限公司</t>
  </si>
  <si>
    <t>資                            金                              來                                源</t>
  </si>
  <si>
    <t>全                                                                                部                                                                                計                                                                   畫</t>
  </si>
  <si>
    <r>
      <t>計 畫 及 其 成 本 效 益 分 析 綜 計 表</t>
    </r>
    <r>
      <rPr>
        <b/>
        <sz val="14"/>
        <rFont val="華康粗明體"/>
        <family val="3"/>
      </rPr>
      <t>(續)</t>
    </r>
  </si>
  <si>
    <t>98法定</t>
  </si>
  <si>
    <t>截至99</t>
  </si>
  <si>
    <t>差異</t>
  </si>
  <si>
    <t>建造1艘9.3萬載重噸級煤輪</t>
  </si>
  <si>
    <t>建造3艘9.3萬載重噸級煤輪</t>
  </si>
  <si>
    <t>投資總額試算</t>
  </si>
  <si>
    <t>本年度比率</t>
  </si>
  <si>
    <t>累計比率</t>
  </si>
  <si>
    <t>98.8-100.12</t>
  </si>
  <si>
    <t>100.1-100.12</t>
  </si>
  <si>
    <t xml:space="preserve">一.繼        續        計        畫  </t>
  </si>
  <si>
    <t>99.7-100.12</t>
  </si>
  <si>
    <t>94.1-101.12</t>
  </si>
  <si>
    <t>95.1-104.12</t>
  </si>
  <si>
    <t>95.1-101.6</t>
  </si>
  <si>
    <t>95.1-102.12</t>
  </si>
  <si>
    <t>95.1-100.12</t>
  </si>
  <si>
    <t>96.1-101.12</t>
  </si>
  <si>
    <t>97.1-100.12</t>
  </si>
  <si>
    <t>98.1-101.12</t>
  </si>
  <si>
    <t>98.1-102.12</t>
  </si>
  <si>
    <t>99.7-101.12</t>
  </si>
  <si>
    <t>99.7-103.6</t>
  </si>
  <si>
    <t>100.7-104.12</t>
  </si>
  <si>
    <t>100.7-102.12</t>
  </si>
  <si>
    <t>81.7-103.12</t>
  </si>
  <si>
    <t>85.4-100.11</t>
  </si>
  <si>
    <t>91.7-101.12</t>
  </si>
  <si>
    <t>93.9-102.9</t>
  </si>
  <si>
    <t>93.10-100.6</t>
  </si>
  <si>
    <t>94.1-102.12</t>
  </si>
  <si>
    <t>94.1-100.9</t>
  </si>
  <si>
    <t>95.1-109.12</t>
  </si>
  <si>
    <t>95.1-103.12</t>
  </si>
  <si>
    <t>95.1-100.7</t>
  </si>
  <si>
    <t>95.7-100.12</t>
  </si>
  <si>
    <t>96.1-100.7</t>
  </si>
  <si>
    <t>97.1-111.12</t>
  </si>
  <si>
    <t>97.7-105.12</t>
  </si>
  <si>
    <t>99.1-104.12</t>
  </si>
  <si>
    <t>99.7-105.12</t>
  </si>
  <si>
    <t>93.1-101.12</t>
  </si>
  <si>
    <t>96.1-100.12</t>
  </si>
  <si>
    <t>96.1-101.3</t>
  </si>
  <si>
    <t>97.1-100.6</t>
  </si>
  <si>
    <t>98.1-124.12</t>
  </si>
  <si>
    <t>98.1-100.12</t>
  </si>
  <si>
    <t>99.1-101.12</t>
  </si>
  <si>
    <t>100.1-102.12</t>
  </si>
  <si>
    <t>100.1-104.12</t>
  </si>
  <si>
    <t>100.1-103.12</t>
  </si>
  <si>
    <t>臺灣土地銀行股份有限公司</t>
  </si>
  <si>
    <t>臺灣菸酒股份有限公司</t>
  </si>
  <si>
    <t>100.1-107.12</t>
  </si>
  <si>
    <t>購置房地1處、興建局屋24處</t>
  </si>
  <si>
    <t>購置主機及週邊設備12組、管理資訊設備25組</t>
  </si>
  <si>
    <t>90.11-103.12</t>
  </si>
  <si>
    <t>94.6-104.12</t>
  </si>
  <si>
    <t>93.6-101.12</t>
  </si>
  <si>
    <t>97.7-100.12</t>
  </si>
  <si>
    <t>97.7-101.12</t>
  </si>
  <si>
    <t>99.1-101.6</t>
  </si>
  <si>
    <t>99.1-103.12</t>
  </si>
  <si>
    <t>100.1-105.12</t>
  </si>
  <si>
    <t>100.1-101.12</t>
  </si>
  <si>
    <t>98.7-103.12</t>
  </si>
  <si>
    <t>94.1-100.12</t>
  </si>
  <si>
    <t>97.1-102.12</t>
  </si>
  <si>
    <t>98.7-100.12</t>
  </si>
  <si>
    <t>99.1-102.12</t>
  </si>
  <si>
    <t>100.1-108.12</t>
  </si>
  <si>
    <t>桃園國際機場股份有限公司</t>
  </si>
  <si>
    <t>93.1-100.12</t>
  </si>
  <si>
    <t>95.1-103.5</t>
  </si>
  <si>
    <t>二.一般建築及設備計畫</t>
  </si>
  <si>
    <t>三.一般建築及設備計畫</t>
  </si>
  <si>
    <t xml:space="preserve">二.新        興        計        畫  </t>
  </si>
  <si>
    <t xml:space="preserve">一.新        興        計        畫  </t>
  </si>
  <si>
    <t xml:space="preserve">          歐洲蝴蝶蘭基地拓展
          投資計畫</t>
  </si>
  <si>
    <t xml:space="preserve">         1.分年性項目</t>
  </si>
  <si>
    <t xml:space="preserve">         1.分年性項目</t>
  </si>
  <si>
    <t xml:space="preserve">         2.一次性項目</t>
  </si>
  <si>
    <t xml:space="preserve">二.新        興        計        畫  </t>
  </si>
  <si>
    <t xml:space="preserve">         1.高雄港洲際貨櫃中心
            第一期工程計畫</t>
  </si>
  <si>
    <t xml:space="preserve">         2.高雄港前鎮商港區土
            地開發計畫</t>
  </si>
  <si>
    <t xml:space="preserve">         8.高雄港第115、116及
            117號碼頭改建工程            </t>
  </si>
  <si>
    <t xml:space="preserve">         6.澎湖國內商港建設計
            畫</t>
  </si>
  <si>
    <t xml:space="preserve">         3.高雄港聯外高架道路
            計畫</t>
  </si>
  <si>
    <t xml:space="preserve">         4.高雄港港區污水系統
            工程(第一期)</t>
  </si>
  <si>
    <t xml:space="preserve">         5.高雄港第66號碼頭
            延建工程</t>
  </si>
  <si>
    <t xml:space="preserve">         7.高雄港客運專區建設
            計畫</t>
  </si>
  <si>
    <t xml:space="preserve">         1.高雄港洲際貨櫃中心
            第二期工程計畫</t>
  </si>
  <si>
    <t xml:space="preserve">         1.國家重要交通門戶－
            臺灣桃園國際機場第
            一航廈改善工程專案
            計畫</t>
  </si>
  <si>
    <t xml:space="preserve">         2.臺灣桃園國際機場道
            面整建及助導航設施
            提升工程計畫</t>
  </si>
  <si>
    <t xml:space="preserve">         7.基隆港西岸客運專區
            港務大樓興建工程計
            畫</t>
  </si>
  <si>
    <t xml:space="preserve">         6.臺北港航道迴船池水
            域加深工程計畫</t>
  </si>
  <si>
    <t xml:space="preserve">         4.蘇澳港港區疏浚土方
            回填區闢建工程計畫</t>
  </si>
  <si>
    <t xml:space="preserve">         3.臺北港港區公共設施
            工程計畫</t>
  </si>
  <si>
    <t xml:space="preserve">         2.臺北港水域設施及港
            區安全工程計畫</t>
  </si>
  <si>
    <t xml:space="preserve">         1.東岸聯外道路新建工
            程計畫</t>
  </si>
  <si>
    <t xml:space="preserve">         4.環島鐵路整體系統安
            全提昇計畫</t>
  </si>
  <si>
    <t xml:space="preserve">         3.臺北機廠遷建建設計
            畫</t>
  </si>
  <si>
    <t xml:space="preserve">         2.臺鐵都會區捷運化暨
            區域鐵路後續建設計
            畫(基隆－苗栗段)</t>
  </si>
  <si>
    <t xml:space="preserve">         2.郵政資訊作業發展計
            畫</t>
  </si>
  <si>
    <t xml:space="preserve">         1.購建郵政局所計畫</t>
  </si>
  <si>
    <t xml:space="preserve">         3.竹南啤酒廠製瓶工場
            土地開發再利用投資
            計畫</t>
  </si>
  <si>
    <r>
      <t xml:space="preserve">         2.花蓮酒廠(</t>
    </r>
    <r>
      <rPr>
        <sz val="8"/>
        <rFont val="新細明體"/>
        <family val="1"/>
      </rPr>
      <t xml:space="preserve"> </t>
    </r>
    <r>
      <rPr>
        <sz val="10"/>
        <rFont val="新細明體"/>
        <family val="1"/>
      </rPr>
      <t>西北側</t>
    </r>
    <r>
      <rPr>
        <sz val="8"/>
        <rFont val="新細明體"/>
        <family val="1"/>
      </rPr>
      <t xml:space="preserve"> </t>
    </r>
    <r>
      <rPr>
        <sz val="10"/>
        <rFont val="新細明體"/>
        <family val="1"/>
      </rPr>
      <t>)土
            地開發再利用投資計
            畫</t>
    </r>
  </si>
  <si>
    <t xml:space="preserve">         1.台北啤酒工場土地開
            發再利用投資計畫</t>
  </si>
  <si>
    <t xml:space="preserve">         4.調度及備援系統提升
            計畫</t>
  </si>
  <si>
    <t xml:space="preserve">         2.里港深井復建工程</t>
  </si>
  <si>
    <t xml:space="preserve">         3.水庫設施更新改善計
            畫</t>
  </si>
  <si>
    <t xml:space="preserve">         1.高雄地區增設地下水
            及伏流水工程</t>
  </si>
  <si>
    <t xml:space="preserve">         9.離島地區供水改善計
            畫－馬公增建4,000
            噸海水淡化廠</t>
  </si>
  <si>
    <t>計畫每年進養約700,000株成熟苗，年產約595,000株蝴蝶蘭成花</t>
  </si>
  <si>
    <t>於林園石化廠新建年產乙烯60萬噸之輕裂工場，及其相關附屬工場、公用與區外管線設備，同時聯產丙烯、丁二烯、苯、甲苯、二甲苯等石化基本原料</t>
  </si>
  <si>
    <t>設置鑽井生產平台，完成10口油氣生產井，構建生產設施、海底管線及接收站等</t>
  </si>
  <si>
    <t>新建40,000噸級雙層殼油輪1艘</t>
  </si>
  <si>
    <t>於大林廠興建設計產能為每日生產14,000桶烷化油之烷化工場及區外附屬設備</t>
  </si>
  <si>
    <t>加油站新建6站、改建1站、加油站增設加氣站4站、加油站附設立體停車場1站</t>
  </si>
  <si>
    <t>為擴充加氣站據點，加油站增設加氣站14站，提高車用液化石油氣市占率，強化通路競爭力</t>
  </si>
  <si>
    <t>興建每日250噸硫磺工場以處理在加氫脫硫時產生之硫化氫及污酸氣，提升汽、柴油及燃料油品質</t>
  </si>
  <si>
    <t>興建日煉15萬桶常壓原油蒸餾工場一座、5萬桶輕質原油分餾工場一座、4萬桶柴油加氫脫硫工場一座、3萬桶煤油加氫脫硫工場一座及其附屬設備</t>
  </si>
  <si>
    <t>使電廠排放廢氣符合環保署高屏總量管制需求及高雄縣政府所訂定空氣污染物排放標準</t>
  </si>
  <si>
    <t>裝置容量1,350千瓩級2部</t>
  </si>
  <si>
    <t>裝置容量61.20千瓩</t>
  </si>
  <si>
    <t>裝置容量40.60千瓩</t>
  </si>
  <si>
    <t>裝置容量1,600千瓩</t>
  </si>
  <si>
    <t>裝置容量116千瓩</t>
  </si>
  <si>
    <t>裝置容量2,400千瓩</t>
  </si>
  <si>
    <t>裝置容量5.1千瓩</t>
  </si>
  <si>
    <t>裝置容量56千瓩</t>
  </si>
  <si>
    <t>裝置容量3,200千瓩</t>
  </si>
  <si>
    <t>裝置容量368千瓩</t>
  </si>
  <si>
    <t>裝置容量10千瓩</t>
  </si>
  <si>
    <t>新、擴建配電線路8,971.8回線公里、增購及汰換變壓器13,699 千仟伏安、電容器1,585千仟乏、電表2,826,765具、業務用地購置11,603平方公尺、興建配電中心暨材料大樓6棟及服務所8棟</t>
  </si>
  <si>
    <t>新、擴建輸電線路2,370回線公里，新、擴建主要變壓器容量23,560千仟伏安，拆遷主要變壓器容量9,570千仟伏安</t>
  </si>
  <si>
    <t>興建灰塘1處，面積73.2公頃，可容灰塘量約1,062.7萬立方公尺</t>
  </si>
  <si>
    <t>設置每日處理乾污泥量163.8立方公尺之廢水處理設備</t>
  </si>
  <si>
    <t>每日增加出水量4.5萬立方公尺</t>
  </si>
  <si>
    <t>減少漏水量，穩定供水品質</t>
  </si>
  <si>
    <t>促進迄無自來水地區之自來水供水普及，以提升當地居民用水之水質及水量、生活衛生水準、生活品質，增進居民健康，俾貫徹政府提升自來水普及率之施政目標</t>
  </si>
  <si>
    <t>藉由「小區管網建置」及「汰換舊漏管線」，減少漏水量，提升有效用水率及提供充足水量</t>
  </si>
  <si>
    <t>為防治彰化地區地層下陷，配合政府政策，減少抽取地下水量，以導引周邊之地面水源取代既有之地下水源，有效解決公共用水需求及確保地下水永續利用</t>
  </si>
  <si>
    <t>高雄地區目前主要水源為高屏堰採川流式取水，並無蓄水容量調豐蓄枯，枯水期供水極不穩定，需開發地下水及伏流水增加高雄地區備援水量，以確保南部地區民生與工業用水</t>
  </si>
  <si>
    <t>高雄地區目前主要水源為高屏堰採川流式取水，並無蓄水容量調豐蓄枯，枯水期供水極不穩定，亟需辦理里港深井復建增加高雄地區備援水量</t>
  </si>
  <si>
    <t>購置城際客車184輛、購置區間客車428輛及維修設備改善等</t>
  </si>
  <si>
    <t>配合「南港專案」南隧道交付時程，於桃園縣楊梅鎮富岡里興建電聯車維修廠、機務段、北區供應廠，柴電機車及電力機車維修廠、七堵檢車段遷至蘇新基地，原騰空之用地辦理線形改善工程、併臺鐵高雄機廠遷建計畫同時設置推拉式客車維修廠</t>
  </si>
  <si>
    <t>疏解東岸港區車流，節省時間及運輸成本，興建道路、隧道及橋樑工程合計6.9公里</t>
  </si>
  <si>
    <t>加強淺礁區尚未清除海域之海上標示，充實本港船舶交通管理系統，落實臺北港環評承諾，持續海氣象監測及地形測量工作</t>
  </si>
  <si>
    <t>辦理海岸環境美化、離港匝道及相關設施改善工程，並將臺北港區範圍內約10.5公頃土地規劃為親水遊憩區，以建構完善交通動線</t>
  </si>
  <si>
    <t>興建圍堤造地工程590公尺，以收容100萬立方公尺海拋淤泥，並回填完成新生地9.6公頃，作為蘇澳港未來之發展空間</t>
  </si>
  <si>
    <t>規劃興建港務大樓與停車場，容納現有港務局及各機關集中合署辦公，建設為地標性建築，增加都市景觀，塑造國家門戶形象，規劃西4後線空地做為兩岸客貨輪貨物作業場地</t>
  </si>
  <si>
    <t>配合環港核心商業區交通運轉計畫，提供港區貨櫃專用車道及高速公路與西岸地區之連絡孔道，以解決基隆市中山路及市區交通壅塞問題</t>
  </si>
  <si>
    <t>可有效解決大臺北地區營建工程餘土之收容問題，促進公共工程之推展，且港區造地可增加國家土地資產，有利於港埠營運發展</t>
  </si>
  <si>
    <t>汰換老舊船舶及解決本港現有拖船馬力不足現象，增進港航服務效能及安全，提昇基隆港國際競爭力</t>
  </si>
  <si>
    <t>藉由本計畫工程，擴大港區作業之水、陸域空間，提供船舶大型化所需之深水碼頭、作業場地及提供完善之聯外道路，將可有效強化高雄港競爭優勢</t>
  </si>
  <si>
    <t>可提高裝卸效率，估計年實際作業量為40,866只</t>
  </si>
  <si>
    <t>第66號碼頭向南延建約75.7公尺，工程內容包括碼頭岸壁、起重機軌道、場地及相關附屬設施。符合航商大型船隊營運作業需求且有助提升高雄港營運競爭力</t>
  </si>
  <si>
    <t>取得龍門尖山碼頭區公有土地12.58公頃，辦理該碼頭區辦公廳舍新建、信號台興建、導航疊標、進出港燈號佈設、防波堤延建、航道迴船池及泊地浚深等工程，並整建馬公旅客服務中心，以提升港埠營運安全，改善服務水準</t>
  </si>
  <si>
    <t>於苓雅商港區19～20號碼頭辦理客運專區暨港務大樓整體開發，計畫內容包括旅運中心、港務大樓之興建及相關附屬設施，提升旅運設施品質，建構優質經營環境，加速舊港區開發，促進港市共營及觀光發展</t>
  </si>
  <si>
    <t>完成該3座碼頭船席水深E.L.-16.5公尺之改建，工程內容包括碼頭及場地改建、起重機軌道、繫泊設施、機電及給水設施等之更新及船席浚挖，提升本港營運績效及競爭力</t>
  </si>
  <si>
    <t>新建自航拖曳吸管泥艙式挖泥船1艘，每年疏浚量（含海拋及填新生地）700,000立方公尺，隨時疏浚高雄港航道，支援附屬港（安平港及布袋港），保持航道暢通</t>
  </si>
  <si>
    <t>購（建）5200匹馬力（含）以上港勤拖船2艘，汰換高102號（74年3月建）3200匹馬力及高112號（77年3月建）2400匹馬力等2艘，逾使用年限之老舊拖船</t>
  </si>
  <si>
    <t>臨時圍堵、沙丘營造、灰塘消波塊回收及攔砂堤工程、防風林工程、沙丘防護工程等</t>
  </si>
  <si>
    <t>專業區周圍環區道路工程約6,352公尺、跨越灰塘聯外道路工程約721公尺、排水箱涵約2,740公尺，排水防洪渠道約3,640公尺及相關配合工程等</t>
  </si>
  <si>
    <t xml:space="preserve">交　通　部　主　管 </t>
  </si>
  <si>
    <t xml:space="preserve">財　政　部　主　管    </t>
  </si>
  <si>
    <t xml:space="preserve">行政院勞工委員會主管   </t>
  </si>
  <si>
    <t>預                           算                            數</t>
  </si>
  <si>
    <t xml:space="preserve">       10.油品行銷事業部加油
            站新、改建及增設加
            氣站投資計畫</t>
  </si>
  <si>
    <t xml:space="preserve">       11.油品行銷事業部增設
            加氣站投資計畫</t>
  </si>
  <si>
    <t xml:space="preserve">       12.煉製事業部大林廠第
            十硫磺工場投資計畫</t>
  </si>
  <si>
    <t xml:space="preserve">       10.澎湖湖西風力發電計
            畫</t>
  </si>
  <si>
    <t xml:space="preserve">       11.第三期煤輪建造計畫</t>
  </si>
  <si>
    <t xml:space="preserve">       12.風力發電第三期計畫</t>
  </si>
  <si>
    <t xml:space="preserve">       13.大林電廠更新改建計
            畫</t>
  </si>
  <si>
    <t xml:space="preserve">       14.大甲溪發電廠青山分
            廠復建計畫</t>
  </si>
  <si>
    <t xml:space="preserve">       15.太陽光電第一期計畫</t>
  </si>
  <si>
    <t xml:space="preserve">       16.第六配電計畫</t>
  </si>
  <si>
    <t xml:space="preserve">       17.第七輸變電計畫</t>
  </si>
  <si>
    <t xml:space="preserve">       18.台中發電廠第2階段
            煤灰填海工程計畫</t>
  </si>
  <si>
    <t xml:space="preserve">       10.加速辦理降低自來水
            漏水率及穩定供水計
            畫</t>
  </si>
  <si>
    <t xml:space="preserve">       11.加強辦理無自來水地
            區供水改善計畫</t>
  </si>
  <si>
    <t xml:space="preserve">       12.自來水復建工程計畫</t>
  </si>
  <si>
    <r>
      <t xml:space="preserve">       13.加速辦理降低自來水
            漏水率計畫</t>
    </r>
    <r>
      <rPr>
        <sz val="9"/>
        <rFont val="新細明體"/>
        <family val="1"/>
      </rPr>
      <t>(</t>
    </r>
    <r>
      <rPr>
        <sz val="10"/>
        <rFont val="新細明體"/>
        <family val="1"/>
      </rPr>
      <t>台水公司
            自籌經費辦理部分</t>
    </r>
    <r>
      <rPr>
        <sz val="9"/>
        <rFont val="新細明體"/>
        <family val="1"/>
      </rPr>
      <t>)</t>
    </r>
  </si>
  <si>
    <t xml:space="preserve">       14.地下水保育管理計畫</t>
  </si>
  <si>
    <t>於大林廠興建日煉80,000桶之重油轉化工場1套（含重油裂解及處理裝置1座、汽油加氫脫硫裝置1座）及區外附屬設備</t>
  </si>
  <si>
    <t>於桃園廠興建設計產能為日煉70,000桶之重油加氫脫硫工場1座（含重油加氫脫硫主體、氫氣設備及硫磺回收設備）及區外附屬設備</t>
  </si>
  <si>
    <t>興建日煉18,000桶之第二媒裂工場汽油後處理裝置及區外附屬設備，降低硫含量至10 wppm（重量百萬分之一）以下供摻配汽油，使汽油品質能符合新環保規範</t>
  </si>
  <si>
    <t>新建6,500載重公噸之雙層殼油品／化學品輪1艘</t>
  </si>
  <si>
    <t>大甲溪河床之水管裸露且急遽惡化，乃設置水管橋取代原設水管，以維供水安全</t>
  </si>
  <si>
    <t>整合水母、成功、長濱、東河、泰源、都蘭等6供水系統為單一系統，每日出水量12,790立方公尺，並供應東海岸3鄉鎮至民國110年需水量</t>
  </si>
  <si>
    <t>確保澎湖地區之穩定供水，每日增加出水量4,000立方公尺及同時可減抽地下水</t>
  </si>
  <si>
    <t>確保南化水庫於颱風暴雨原水濁度高時之供水能力，穩定台南及高雄地區供水；復建改善小琉球5,000噸配水池，提高供水穩定</t>
  </si>
  <si>
    <t>增設簡易通勤車站5座、改善既有重點場站、汐止至南港間擴建為3軌正線及相關機電與檢修設施、景觀等改善工程</t>
  </si>
  <si>
    <t>取得唐榮公司土地25.38公頃，臺灣鐵路管理局土地2.4公頃，國有財產局土地5.98公頃，高雄市政府土地5公頃，結合第二貨櫃中心自由貿易港，作為規劃提供自由貿易港衍生營運腹地，並辦理第二貨櫃中心自由貿易港區之聯外道路（約996公尺）、港警派出所辦公室、查驗登記站、蓄水池等相關基礎設施</t>
  </si>
  <si>
    <t>本計畫包含商港區銜接路廊、中山高延伸路廊，以高架方式銜接各港區及對外連接高速公路，以避免貨運車流進入市區道路，改善港區周邊道路交通瓶頸，加速港區進出口貨物流通速度</t>
  </si>
  <si>
    <t xml:space="preserve">         5.臺北港東17號公務碼
            頭浚渫造地及新建工
            程計畫</t>
  </si>
  <si>
    <t xml:space="preserve">         9.自航式挖泥船汰換計
            畫</t>
  </si>
  <si>
    <t>配合本港之整體發展計畫（96－100年），計畫以分期分區之方式，辦理污水系統建置計畫，俾利符合最新環保法令規定</t>
  </si>
  <si>
    <t>配合行政院積極推動發展國內觀光計畫方案，提升我國國際機場之功能，服務出入境旅客</t>
  </si>
  <si>
    <t>提升飛航安全與營運品質、加強發展競爭力及提升國家形象、減輕維護及航務作業壓力</t>
  </si>
  <si>
    <t xml:space="preserve">         1.中山區中山一、二路
            道路拓寬工程－後續
            計畫新建工程計畫</t>
  </si>
  <si>
    <t xml:space="preserve">         3.新增門式貨櫃起重機
             2 台及基礎軌道等相
            關設施工程</t>
  </si>
  <si>
    <t xml:space="preserve">         4.4000匹馬力港勤拖船
            2艘購建計畫</t>
  </si>
  <si>
    <t xml:space="preserve">         1.臺鐵整體購置及汰換
            車輛計畫
            (2001－2014年)
       </t>
  </si>
  <si>
    <r>
      <t xml:space="preserve">           </t>
    </r>
    <r>
      <rPr>
        <sz val="10"/>
        <rFont val="細明體"/>
        <family val="3"/>
      </rPr>
      <t>部分</t>
    </r>
    <r>
      <rPr>
        <sz val="9"/>
        <rFont val="細明體"/>
        <family val="3"/>
      </rPr>
      <t>、「</t>
    </r>
    <r>
      <rPr>
        <sz val="10"/>
        <rFont val="細明體"/>
        <family val="3"/>
      </rPr>
      <t>臺鐵都會區捷運化暨區域鐵路後續建設計畫</t>
    </r>
    <r>
      <rPr>
        <sz val="9"/>
        <rFont val="細明體"/>
        <family val="3"/>
      </rPr>
      <t>（</t>
    </r>
    <r>
      <rPr>
        <sz val="10"/>
        <rFont val="細明體"/>
        <family val="3"/>
      </rPr>
      <t>基隆</t>
    </r>
    <r>
      <rPr>
        <sz val="9"/>
        <rFont val="細明體"/>
        <family val="3"/>
      </rPr>
      <t>－</t>
    </r>
    <r>
      <rPr>
        <sz val="10"/>
        <rFont val="細明體"/>
        <family val="3"/>
      </rPr>
      <t>苗栗段</t>
    </r>
    <r>
      <rPr>
        <sz val="9"/>
        <rFont val="細明體"/>
        <family val="3"/>
      </rPr>
      <t>）」</t>
    </r>
    <r>
      <rPr>
        <sz val="10"/>
        <rFont val="細明體"/>
        <family val="3"/>
      </rPr>
      <t>增購通勤電車</t>
    </r>
    <r>
      <rPr>
        <sz val="10"/>
        <rFont val="Times New Roman"/>
        <family val="1"/>
      </rPr>
      <t>176</t>
    </r>
    <r>
      <rPr>
        <sz val="10"/>
        <rFont val="細明體"/>
        <family val="3"/>
      </rPr>
      <t>輛部分</t>
    </r>
    <r>
      <rPr>
        <sz val="9"/>
        <rFont val="細明體"/>
        <family val="3"/>
      </rPr>
      <t>，</t>
    </r>
    <r>
      <rPr>
        <sz val="10"/>
        <rFont val="細明體"/>
        <family val="3"/>
      </rPr>
      <t>自</t>
    </r>
    <r>
      <rPr>
        <sz val="10"/>
        <rFont val="Times New Roman"/>
        <family val="1"/>
      </rPr>
      <t>100</t>
    </r>
    <r>
      <rPr>
        <sz val="10"/>
        <rFont val="細明體"/>
        <family val="3"/>
      </rPr>
      <t>年度</t>
    </r>
  </si>
  <si>
    <r>
      <t xml:space="preserve">        2.</t>
    </r>
    <r>
      <rPr>
        <sz val="10"/>
        <rFont val="新細明體"/>
        <family val="1"/>
      </rPr>
      <t>臺灣鐵路管理局</t>
    </r>
    <r>
      <rPr>
        <sz val="9"/>
        <rFont val="新細明體"/>
        <family val="1"/>
      </rPr>
      <t>「</t>
    </r>
    <r>
      <rPr>
        <sz val="10"/>
        <rFont val="新細明體"/>
        <family val="1"/>
      </rPr>
      <t>臺鐵都會區捷運化暨區域鐵路後續建設計畫</t>
    </r>
    <r>
      <rPr>
        <sz val="9"/>
        <rFont val="Times New Roman"/>
        <family val="1"/>
      </rPr>
      <t xml:space="preserve"> </t>
    </r>
    <r>
      <rPr>
        <sz val="9"/>
        <rFont val="新細明體"/>
        <family val="1"/>
      </rPr>
      <t>（</t>
    </r>
    <r>
      <rPr>
        <sz val="10"/>
        <rFont val="新細明體"/>
        <family val="1"/>
      </rPr>
      <t>基隆</t>
    </r>
    <r>
      <rPr>
        <sz val="9"/>
        <rFont val="新細明體"/>
        <family val="1"/>
      </rPr>
      <t>－</t>
    </r>
    <r>
      <rPr>
        <sz val="10"/>
        <rFont val="新細明體"/>
        <family val="1"/>
      </rPr>
      <t>苗栗段</t>
    </r>
    <r>
      <rPr>
        <sz val="9"/>
        <rFont val="新細明體"/>
        <family val="1"/>
      </rPr>
      <t>）</t>
    </r>
    <r>
      <rPr>
        <sz val="9"/>
        <rFont val="Times New Roman"/>
        <family val="1"/>
      </rPr>
      <t xml:space="preserve"> </t>
    </r>
    <r>
      <rPr>
        <sz val="9"/>
        <rFont val="新細明體"/>
        <family val="1"/>
      </rPr>
      <t>」</t>
    </r>
    <r>
      <rPr>
        <sz val="10"/>
        <rFont val="新細明體"/>
        <family val="1"/>
      </rPr>
      <t>及高雄港務局</t>
    </r>
    <r>
      <rPr>
        <sz val="9"/>
        <rFont val="新細明體"/>
        <family val="1"/>
      </rPr>
      <t>「</t>
    </r>
    <r>
      <rPr>
        <sz val="10"/>
        <rFont val="新細明體"/>
        <family val="1"/>
      </rPr>
      <t>高雄港前鎮</t>
    </r>
  </si>
  <si>
    <r>
      <t>註：</t>
    </r>
    <r>
      <rPr>
        <sz val="10"/>
        <rFont val="Times New Roman"/>
        <family val="1"/>
      </rPr>
      <t>1.</t>
    </r>
    <r>
      <rPr>
        <sz val="10"/>
        <rFont val="新細明體"/>
        <family val="1"/>
      </rPr>
      <t>臺灣鐵路管理局</t>
    </r>
    <r>
      <rPr>
        <sz val="9"/>
        <rFont val="新細明體"/>
        <family val="1"/>
      </rPr>
      <t>「</t>
    </r>
    <r>
      <rPr>
        <sz val="10"/>
        <rFont val="新細明體"/>
        <family val="1"/>
      </rPr>
      <t>臺鐵東線購置城際及區間客車計畫</t>
    </r>
    <r>
      <rPr>
        <sz val="9"/>
        <rFont val="新細明體"/>
        <family val="1"/>
      </rPr>
      <t>」</t>
    </r>
    <r>
      <rPr>
        <sz val="8"/>
        <rFont val="新細明體"/>
        <family val="1"/>
      </rPr>
      <t>、</t>
    </r>
    <r>
      <rPr>
        <sz val="9"/>
        <rFont val="新細明體"/>
        <family val="1"/>
      </rPr>
      <t>「</t>
    </r>
    <r>
      <rPr>
        <sz val="10"/>
        <rFont val="新細明體"/>
        <family val="1"/>
      </rPr>
      <t>臺鐵汰換機車</t>
    </r>
    <r>
      <rPr>
        <sz val="9"/>
        <rFont val="新細明體"/>
        <family val="1"/>
      </rPr>
      <t>（</t>
    </r>
    <r>
      <rPr>
        <sz val="10"/>
        <rFont val="新細明體"/>
        <family val="1"/>
      </rPr>
      <t>客貨兩用</t>
    </r>
    <r>
      <rPr>
        <sz val="9"/>
        <rFont val="新細明體"/>
        <family val="1"/>
      </rPr>
      <t>）</t>
    </r>
    <r>
      <rPr>
        <sz val="10"/>
        <rFont val="新細明體"/>
        <family val="1"/>
      </rPr>
      <t>及貨車計畫</t>
    </r>
    <r>
      <rPr>
        <sz val="9"/>
        <rFont val="新細明體"/>
        <family val="1"/>
      </rPr>
      <t>」</t>
    </r>
    <r>
      <rPr>
        <sz val="8"/>
        <rFont val="新細明體"/>
        <family val="1"/>
      </rPr>
      <t>、</t>
    </r>
    <r>
      <rPr>
        <sz val="9"/>
        <rFont val="新細明體"/>
        <family val="1"/>
      </rPr>
      <t>「</t>
    </r>
    <r>
      <rPr>
        <sz val="10"/>
        <rFont val="新細明體"/>
        <family val="1"/>
      </rPr>
      <t>因應臺</t>
    </r>
  </si>
  <si>
    <r>
      <t xml:space="preserve">        3.</t>
    </r>
    <r>
      <rPr>
        <sz val="10"/>
        <rFont val="新細明體"/>
        <family val="1"/>
      </rPr>
      <t>基隆港務局「中山區中山一、二路道路拓寬工程－後續計畫新建工程計畫」</t>
    </r>
    <r>
      <rPr>
        <sz val="9"/>
        <rFont val="新細明體"/>
        <family val="1"/>
      </rPr>
      <t>、</t>
    </r>
    <r>
      <rPr>
        <sz val="10"/>
        <rFont val="新細明體"/>
        <family val="1"/>
      </rPr>
      <t>「臺北商港物流倉儲區填海造地</t>
    </r>
  </si>
  <si>
    <r>
      <t>計畫第一期造地工程及第二期圍堤工程計畫」、「新增門式貨櫃起重機</t>
    </r>
    <r>
      <rPr>
        <sz val="10"/>
        <rFont val="Times New Roman"/>
        <family val="1"/>
      </rPr>
      <t>2</t>
    </r>
    <r>
      <rPr>
        <sz val="10"/>
        <rFont val="新細明體"/>
        <family val="1"/>
      </rPr>
      <t>台及基礎軌道等相關設施工程」、</t>
    </r>
    <r>
      <rPr>
        <sz val="10"/>
        <rFont val="Times New Roman"/>
        <family val="1"/>
      </rPr>
      <t xml:space="preserve"> </t>
    </r>
    <r>
      <rPr>
        <sz val="10"/>
        <rFont val="新細明體"/>
        <family val="1"/>
      </rPr>
      <t>高雄港務局</t>
    </r>
  </si>
  <si>
    <r>
      <t>鐵臺北站月台移撥高鐵使用購置區間電聯車計畫</t>
    </r>
    <r>
      <rPr>
        <sz val="8"/>
        <rFont val="細明體"/>
        <family val="3"/>
      </rPr>
      <t>」、「</t>
    </r>
    <r>
      <rPr>
        <sz val="10"/>
        <rFont val="細明體"/>
        <family val="3"/>
      </rPr>
      <t>臺鐵都會區捷運化暨區域鐵路先期建設計畫</t>
    </r>
    <r>
      <rPr>
        <sz val="8"/>
        <rFont val="細明體"/>
        <family val="3"/>
      </rPr>
      <t>」</t>
    </r>
    <r>
      <rPr>
        <sz val="10"/>
        <rFont val="細明體"/>
        <family val="3"/>
      </rPr>
      <t>購置通勤電車</t>
    </r>
    <r>
      <rPr>
        <sz val="10"/>
        <rFont val="Times New Roman"/>
        <family val="1"/>
      </rPr>
      <t>60</t>
    </r>
    <r>
      <rPr>
        <sz val="10"/>
        <rFont val="細明體"/>
        <family val="3"/>
      </rPr>
      <t>輛</t>
    </r>
  </si>
  <si>
    <t xml:space="preserve">         2.5200匹(HP)馬力級港
            勤拖船2艘汰換計畫         </t>
  </si>
  <si>
    <t xml:space="preserve">         8.大台中區支援彰化送
            水幹管～大度橋水管
            橋工程計畫</t>
  </si>
  <si>
    <t>桃園煉油廠沙崙汰換一條42吋海底、陸上原油管線及其附屬設施</t>
  </si>
  <si>
    <t>辦理車站建築及服務設施更新、橋梁隧道基礎結構物改良、站場及路線可靠度提昇、機電設施更新與改善</t>
  </si>
  <si>
    <t xml:space="preserve">         1.臺中港北側淤沙區漂
            飛沙整治第三期工程
            計畫</t>
  </si>
  <si>
    <r>
      <t>起併入「臺鐵整體購置及汰換車輛計畫（</t>
    </r>
    <r>
      <rPr>
        <sz val="10"/>
        <rFont val="Times New Roman"/>
        <family val="1"/>
      </rPr>
      <t>2001</t>
    </r>
    <r>
      <rPr>
        <sz val="10"/>
        <rFont val="細明體"/>
        <family val="3"/>
      </rPr>
      <t>－</t>
    </r>
    <r>
      <rPr>
        <sz val="10"/>
        <rFont val="Times New Roman"/>
        <family val="1"/>
      </rPr>
      <t>2014</t>
    </r>
    <r>
      <rPr>
        <sz val="10"/>
        <rFont val="細明體"/>
        <family val="3"/>
      </rPr>
      <t>年）」。</t>
    </r>
  </si>
  <si>
    <r>
      <t>商港區土地開發計畫</t>
    </r>
    <r>
      <rPr>
        <sz val="9"/>
        <rFont val="新細明體"/>
        <family val="1"/>
      </rPr>
      <t>」</t>
    </r>
    <r>
      <rPr>
        <sz val="10"/>
        <rFont val="新細明體"/>
        <family val="1"/>
      </rPr>
      <t>等</t>
    </r>
    <r>
      <rPr>
        <sz val="10"/>
        <rFont val="Times New Roman"/>
        <family val="1"/>
      </rPr>
      <t>2</t>
    </r>
    <r>
      <rPr>
        <sz val="10"/>
        <rFont val="新細明體"/>
        <family val="1"/>
      </rPr>
      <t>項計畫</t>
    </r>
    <r>
      <rPr>
        <sz val="9"/>
        <rFont val="新細明體"/>
        <family val="1"/>
      </rPr>
      <t>，</t>
    </r>
    <r>
      <rPr>
        <sz val="10"/>
        <rFont val="新細明體"/>
        <family val="1"/>
      </rPr>
      <t>正研擬修正計畫</t>
    </r>
    <r>
      <rPr>
        <sz val="9"/>
        <rFont val="新細明體"/>
        <family val="1"/>
      </rPr>
      <t>，</t>
    </r>
    <r>
      <rPr>
        <sz val="10"/>
        <rFont val="新細明體"/>
        <family val="1"/>
      </rPr>
      <t>循行政程序報核</t>
    </r>
    <r>
      <rPr>
        <sz val="9"/>
        <rFont val="新細明體"/>
        <family val="1"/>
      </rPr>
      <t>。</t>
    </r>
  </si>
  <si>
    <r>
      <t xml:space="preserve">           </t>
    </r>
    <r>
      <rPr>
        <sz val="9"/>
        <rFont val="新細明體"/>
        <family val="1"/>
      </rPr>
      <t>「</t>
    </r>
    <r>
      <rPr>
        <sz val="10"/>
        <rFont val="新細明體"/>
        <family val="1"/>
      </rPr>
      <t>高雄港洲際貨櫃中心第二期工程計畫</t>
    </r>
    <r>
      <rPr>
        <sz val="9"/>
        <rFont val="新細明體"/>
        <family val="1"/>
      </rPr>
      <t>」</t>
    </r>
    <r>
      <rPr>
        <sz val="10"/>
        <rFont val="新細明體"/>
        <family val="1"/>
      </rPr>
      <t>及</t>
    </r>
    <r>
      <rPr>
        <sz val="9"/>
        <rFont val="新細明體"/>
        <family val="1"/>
      </rPr>
      <t>「</t>
    </r>
    <r>
      <rPr>
        <sz val="10"/>
        <rFont val="Times New Roman"/>
        <family val="1"/>
      </rPr>
      <t>5200</t>
    </r>
    <r>
      <rPr>
        <sz val="10"/>
        <rFont val="新細明體"/>
        <family val="1"/>
      </rPr>
      <t>匹（</t>
    </r>
    <r>
      <rPr>
        <sz val="10"/>
        <rFont val="Times New Roman"/>
        <family val="1"/>
      </rPr>
      <t>HP</t>
    </r>
    <r>
      <rPr>
        <sz val="10"/>
        <rFont val="新細明體"/>
        <family val="1"/>
      </rPr>
      <t>）馬力級港勤拖船</t>
    </r>
    <r>
      <rPr>
        <sz val="10"/>
        <rFont val="Times New Roman"/>
        <family val="1"/>
      </rPr>
      <t>2</t>
    </r>
    <r>
      <rPr>
        <sz val="10"/>
        <rFont val="新細明體"/>
        <family val="1"/>
      </rPr>
      <t>艘汰換計畫</t>
    </r>
    <r>
      <rPr>
        <sz val="9"/>
        <rFont val="新細明體"/>
        <family val="1"/>
      </rPr>
      <t>」</t>
    </r>
    <r>
      <rPr>
        <sz val="10"/>
        <rFont val="新細明體"/>
        <family val="1"/>
      </rPr>
      <t>等</t>
    </r>
    <r>
      <rPr>
        <sz val="10"/>
        <rFont val="Times New Roman"/>
        <family val="1"/>
      </rPr>
      <t>5</t>
    </r>
    <r>
      <rPr>
        <sz val="10"/>
        <rFont val="新細明體"/>
        <family val="1"/>
      </rPr>
      <t>項計畫</t>
    </r>
    <r>
      <rPr>
        <sz val="9"/>
        <rFont val="新細明體"/>
        <family val="1"/>
      </rPr>
      <t>，</t>
    </r>
    <r>
      <rPr>
        <sz val="10"/>
        <rFont val="新細明體"/>
        <family val="1"/>
      </rPr>
      <t>正研擬</t>
    </r>
  </si>
  <si>
    <t>建設計畫，循行政程序報核。</t>
  </si>
  <si>
    <r>
      <t xml:space="preserve">        4.</t>
    </r>
    <r>
      <rPr>
        <sz val="10"/>
        <rFont val="新細明體"/>
        <family val="1"/>
      </rPr>
      <t>桃園國際機場公司「國家重要交通門戶</t>
    </r>
    <r>
      <rPr>
        <sz val="9"/>
        <rFont val="新細明體"/>
        <family val="1"/>
      </rPr>
      <t>－</t>
    </r>
    <r>
      <rPr>
        <sz val="10"/>
        <rFont val="新細明體"/>
        <family val="1"/>
      </rPr>
      <t>臺灣桃園國際機場第一航廈改善工程專案計畫」及「臺灣桃園國際機</t>
    </r>
  </si>
  <si>
    <r>
      <t>場道面整建及助導航設施提升工程計畫」原由民航事業作業基金辦理，自</t>
    </r>
    <r>
      <rPr>
        <sz val="10"/>
        <rFont val="Times New Roman"/>
        <family val="1"/>
      </rPr>
      <t>100</t>
    </r>
    <r>
      <rPr>
        <sz val="10"/>
        <rFont val="新細明體"/>
        <family val="1"/>
      </rPr>
      <t>年度起改由該公司辦理。</t>
    </r>
  </si>
  <si>
    <t xml:space="preserve">行政院金融監督管理
委員會主管   </t>
  </si>
  <si>
    <t>完成新生地填築總面積約421.9公頃，新增碼頭席數達19席，包含可提供15,000只級貨櫃輪靠泊，水深18～22公尺之深水貨櫃碼頭5席，以及水深14公尺以上之碼頭10席可供石化中心使用，另有4席水深15公尺以上之散雜貨碼頭</t>
  </si>
  <si>
    <t>靈活調度新店溪水源，至民國110年可供應板新地區用水每日101萬立方公尺</t>
  </si>
  <si>
    <t>以擴充淨水場處理能力、增加各供水區相互支援容量及增加蓄水備援容量，作為因應汛期石門水庫高濁度之策略</t>
  </si>
  <si>
    <t>為確保南化水庫供應大台南地區每日60萬立方公尺水量及支援大高雄地區每日40萬立方公尺水量之供水安全，亟需辦理南化水庫上中下游整體規劃之水庫排洪防淤設施、水庫蓄水域清淤及集水區水土保持治理工作</t>
  </si>
  <si>
    <t>增加南部地區備援系統設計出水能力約每日6.5萬立方公尺，對台南及高雄地區之用水調配更具彈性</t>
  </si>
  <si>
    <t>95.1-110.12</t>
  </si>
  <si>
    <t>95.1-101.12</t>
  </si>
  <si>
    <t>（一期）淨水設備8萬立方公尺/日、（二期）淨水設備12萬立方公尺/日</t>
  </si>
  <si>
    <t>增加大台中區支援彰化輸供水量每日35萬立方公尺，確保彰化地區之供水安全及穩定</t>
  </si>
  <si>
    <t xml:space="preserve">         2.臺北商港物流倉儲區
            填海造地計畫－第一
            期造地工程及第二期
            圍堤工程計畫</t>
  </si>
  <si>
    <t xml:space="preserve">          2.臺中港工業專業區(II) 
             公共設施新建工程計
             畫</t>
  </si>
  <si>
    <t>辦理臺北港航道及迴船池水域浚深至16至17公尺，確保船舶操航安全，利用港內餘土拋放區收容浚渫土方，擴大未來港埠發展空間</t>
  </si>
  <si>
    <t>完成臺北港東 17號 （含東 16A） 碼頭設施及碼頭後線新生地填築與公共設施等建設，以擴大港埠發展空間</t>
  </si>
  <si>
    <t>完成都市計畫變更，結合文化創意產業並開發複合式商業大樓，與地區互利共生，帶動地區繁榮</t>
  </si>
  <si>
    <t>完成用地變更，開發為產業與休閒觀光之多功能複合式園區，串連七星潭風景區，帶動地區觀光發展</t>
  </si>
  <si>
    <t>完成都市計畫變更開發為多元化產業園區，強化竹南地區都市機能及提昇整體環境品質</t>
  </si>
  <si>
    <t>100.1-101.12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</si>
</sst>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 "/>
  </numFmts>
  <fonts count="22">
    <font>
      <sz val="12"/>
      <name val="新細明體"/>
      <family val="1"/>
    </font>
    <font>
      <sz val="9"/>
      <name val="新細明體"/>
      <family val="1"/>
    </font>
    <font>
      <sz val="10"/>
      <name val="新細明體"/>
      <family val="1"/>
    </font>
    <font>
      <sz val="10"/>
      <name val="Times New Roman"/>
      <family val="1"/>
    </font>
    <font>
      <sz val="9"/>
      <color indexed="10"/>
      <name val="新細明體"/>
      <family val="1"/>
    </font>
    <font>
      <sz val="12"/>
      <color indexed="10"/>
      <name val="新細明體"/>
      <family val="1"/>
    </font>
    <font>
      <b/>
      <sz val="9"/>
      <name val="新細明體"/>
      <family val="1"/>
    </font>
    <font>
      <sz val="11"/>
      <name val="新細明體"/>
      <family val="1"/>
    </font>
    <font>
      <sz val="18"/>
      <name val="新細明體"/>
      <family val="1"/>
    </font>
    <font>
      <b/>
      <sz val="11"/>
      <name val="華康中黑體"/>
      <family val="3"/>
    </font>
    <font>
      <b/>
      <sz val="10"/>
      <name val="Times New Roman"/>
      <family val="1"/>
    </font>
    <font>
      <b/>
      <sz val="22"/>
      <name val="華康粗明體"/>
      <family val="3"/>
    </font>
    <font>
      <b/>
      <sz val="14"/>
      <name val="華康粗明體"/>
      <family val="3"/>
    </font>
    <font>
      <sz val="12"/>
      <name val="Times New Roman"/>
      <family val="1"/>
    </font>
    <font>
      <sz val="8"/>
      <name val="新細明體"/>
      <family val="1"/>
    </font>
    <font>
      <sz val="10"/>
      <name val="細明體"/>
      <family val="3"/>
    </font>
    <font>
      <sz val="9"/>
      <name val="Times New Roman"/>
      <family val="1"/>
    </font>
    <font>
      <sz val="9"/>
      <name val="細明體"/>
      <family val="3"/>
    </font>
    <font>
      <sz val="10"/>
      <color indexed="10"/>
      <name val="Times New Roman"/>
      <family val="1"/>
    </font>
    <font>
      <sz val="10"/>
      <color indexed="10"/>
      <name val="新細明體"/>
      <family val="1"/>
    </font>
    <font>
      <sz val="8"/>
      <color indexed="10"/>
      <name val="新細明體"/>
      <family val="1"/>
    </font>
    <font>
      <sz val="8"/>
      <name val="細明體"/>
      <family val="3"/>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3">
    <xf numFmtId="0" fontId="0" fillId="0" borderId="0" xfId="0" applyAlignment="1">
      <alignment vertical="center"/>
    </xf>
    <xf numFmtId="0" fontId="0" fillId="0" borderId="0" xfId="0" applyFont="1" applyFill="1" applyAlignment="1" applyProtection="1">
      <alignment vertical="center"/>
      <protection/>
    </xf>
    <xf numFmtId="0" fontId="9" fillId="0" borderId="0" xfId="0" applyFont="1" applyFill="1" applyBorder="1" applyAlignment="1">
      <alignment horizontal="distributed"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pplyProtection="1">
      <alignment vertical="center"/>
      <protection/>
    </xf>
    <xf numFmtId="0" fontId="2" fillId="0" borderId="0" xfId="0" applyFont="1" applyFill="1" applyBorder="1" applyAlignment="1">
      <alignment vertical="top" wrapText="1"/>
    </xf>
    <xf numFmtId="0" fontId="8"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pplyProtection="1">
      <alignment vertical="center"/>
      <protection/>
    </xf>
    <xf numFmtId="0" fontId="7" fillId="0" borderId="1" xfId="0" applyFont="1" applyFill="1" applyBorder="1" applyAlignment="1">
      <alignment vertical="center"/>
    </xf>
    <xf numFmtId="0" fontId="7" fillId="0" borderId="0" xfId="0" applyFont="1" applyFill="1" applyAlignment="1">
      <alignment vertical="center"/>
    </xf>
    <xf numFmtId="0" fontId="7" fillId="0" borderId="1" xfId="0" applyFont="1" applyFill="1" applyBorder="1" applyAlignment="1">
      <alignment horizontal="left"/>
    </xf>
    <xf numFmtId="0" fontId="0" fillId="0" borderId="0" xfId="0" applyFill="1" applyAlignment="1">
      <alignment vertical="center"/>
    </xf>
    <xf numFmtId="0" fontId="0" fillId="0" borderId="0" xfId="0" applyFont="1" applyFill="1" applyAlignment="1" quotePrefix="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xf>
    <xf numFmtId="0" fontId="7" fillId="0" borderId="7" xfId="0" applyFont="1" applyFill="1" applyBorder="1" applyAlignment="1">
      <alignment horizontal="distributed"/>
    </xf>
    <xf numFmtId="0" fontId="7" fillId="0" borderId="8" xfId="0" applyFont="1" applyFill="1" applyBorder="1" applyAlignment="1">
      <alignment horizontal="distributed"/>
    </xf>
    <xf numFmtId="0" fontId="7" fillId="0" borderId="0" xfId="0" applyFont="1" applyFill="1" applyBorder="1" applyAlignment="1">
      <alignment vertical="center"/>
    </xf>
    <xf numFmtId="0" fontId="7" fillId="0" borderId="9" xfId="0" applyFont="1" applyFill="1" applyBorder="1" applyAlignment="1">
      <alignment horizontal="distributed"/>
    </xf>
    <xf numFmtId="0" fontId="7" fillId="0" borderId="10" xfId="0" applyFont="1" applyFill="1" applyBorder="1" applyAlignment="1">
      <alignment horizontal="distributed"/>
    </xf>
    <xf numFmtId="0" fontId="7" fillId="0" borderId="7" xfId="0" applyFont="1" applyFill="1" applyBorder="1" applyAlignment="1">
      <alignment horizontal="center"/>
    </xf>
    <xf numFmtId="0" fontId="7" fillId="0" borderId="4" xfId="0" applyFont="1" applyFill="1" applyBorder="1" applyAlignment="1">
      <alignment horizontal="distributed" vertical="center"/>
    </xf>
    <xf numFmtId="0" fontId="7" fillId="0" borderId="11" xfId="0" applyFont="1" applyFill="1" applyBorder="1" applyAlignment="1">
      <alignment horizontal="distributed"/>
    </xf>
    <xf numFmtId="0" fontId="7" fillId="0" borderId="11"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12" xfId="0" applyFont="1" applyFill="1" applyBorder="1" applyAlignment="1">
      <alignment vertical="center"/>
    </xf>
    <xf numFmtId="0" fontId="7" fillId="0" borderId="13" xfId="0" applyFont="1" applyFill="1" applyBorder="1" applyAlignment="1">
      <alignment horizontal="distributed"/>
    </xf>
    <xf numFmtId="0" fontId="7" fillId="0" borderId="13" xfId="0" applyFont="1" applyFill="1" applyBorder="1" applyAlignment="1">
      <alignment horizontal="center" vertical="center"/>
    </xf>
    <xf numFmtId="0" fontId="2" fillId="0" borderId="0" xfId="0" applyFont="1" applyFill="1" applyAlignment="1">
      <alignment horizontal="center" vertical="center"/>
    </xf>
    <xf numFmtId="0" fontId="9" fillId="0" borderId="0" xfId="0" applyFont="1" applyFill="1" applyAlignment="1">
      <alignment horizontal="center" vertical="top" wrapText="1"/>
    </xf>
    <xf numFmtId="3" fontId="10" fillId="0" borderId="0" xfId="0" applyNumberFormat="1" applyFont="1" applyFill="1" applyAlignment="1">
      <alignment vertical="top"/>
    </xf>
    <xf numFmtId="0" fontId="6" fillId="0" borderId="0" xfId="0" applyFont="1" applyFill="1" applyAlignment="1">
      <alignment vertical="top" wrapText="1"/>
    </xf>
    <xf numFmtId="0" fontId="10" fillId="0" borderId="0" xfId="0" applyFont="1" applyFill="1" applyAlignment="1">
      <alignment horizontal="left" vertical="top"/>
    </xf>
    <xf numFmtId="176" fontId="10" fillId="0" borderId="0" xfId="0" applyNumberFormat="1" applyFont="1" applyFill="1" applyAlignment="1">
      <alignment vertical="top"/>
    </xf>
    <xf numFmtId="176" fontId="10" fillId="0" borderId="0" xfId="0" applyNumberFormat="1" applyFont="1" applyFill="1" applyAlignment="1">
      <alignment horizontal="right" vertical="top"/>
    </xf>
    <xf numFmtId="176" fontId="10" fillId="0" borderId="0" xfId="0" applyNumberFormat="1" applyFont="1" applyFill="1" applyBorder="1" applyAlignment="1">
      <alignment horizontal="right" vertical="top"/>
    </xf>
    <xf numFmtId="3" fontId="2" fillId="0" borderId="0" xfId="0" applyNumberFormat="1" applyFont="1" applyFill="1" applyAlignment="1">
      <alignment vertical="center"/>
    </xf>
    <xf numFmtId="176" fontId="13" fillId="0" borderId="0" xfId="0" applyNumberFormat="1" applyFont="1" applyFill="1" applyAlignment="1">
      <alignment vertical="center"/>
    </xf>
    <xf numFmtId="0" fontId="0" fillId="0" borderId="0" xfId="0" applyFont="1" applyFill="1" applyAlignment="1" applyProtection="1">
      <alignment vertical="center"/>
      <protection/>
    </xf>
    <xf numFmtId="3" fontId="10" fillId="0" borderId="0" xfId="0" applyNumberFormat="1" applyFont="1" applyFill="1" applyBorder="1" applyAlignment="1">
      <alignment vertical="top"/>
    </xf>
    <xf numFmtId="0" fontId="6" fillId="0" borderId="0" xfId="0" applyFont="1" applyFill="1" applyBorder="1" applyAlignment="1">
      <alignment vertical="top" wrapText="1"/>
    </xf>
    <xf numFmtId="0" fontId="10" fillId="0" borderId="0" xfId="0" applyFont="1" applyFill="1" applyBorder="1" applyAlignment="1">
      <alignment horizontal="left" vertical="top"/>
    </xf>
    <xf numFmtId="176" fontId="10" fillId="0" borderId="0" xfId="0" applyNumberFormat="1" applyFont="1" applyFill="1" applyBorder="1" applyAlignment="1">
      <alignment vertical="top"/>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2" fillId="0" borderId="0" xfId="0" applyFont="1" applyFill="1" applyBorder="1" applyAlignment="1">
      <alignment horizontal="distributed" vertical="top" wrapText="1" indent="1"/>
    </xf>
    <xf numFmtId="3" fontId="3" fillId="0" borderId="0" xfId="0" applyNumberFormat="1" applyFont="1" applyFill="1" applyBorder="1" applyAlignment="1">
      <alignment vertical="top"/>
    </xf>
    <xf numFmtId="0" fontId="1" fillId="0" borderId="0" xfId="0" applyFont="1" applyFill="1" applyBorder="1" applyAlignment="1">
      <alignment vertical="top" wrapText="1"/>
    </xf>
    <xf numFmtId="0" fontId="3" fillId="0" borderId="0" xfId="0" applyFont="1" applyFill="1" applyBorder="1" applyAlignment="1">
      <alignment horizontal="left" vertical="top"/>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0" fontId="9" fillId="0" borderId="0" xfId="0" applyFont="1" applyFill="1" applyBorder="1" applyAlignment="1">
      <alignment horizontal="center" vertical="top" wrapText="1"/>
    </xf>
    <xf numFmtId="0" fontId="1" fillId="0" borderId="0" xfId="0" applyFont="1" applyFill="1" applyBorder="1" applyAlignment="1">
      <alignment horizontal="justify" vertical="top" wrapText="1"/>
    </xf>
    <xf numFmtId="176" fontId="2" fillId="0" borderId="0" xfId="0" applyNumberFormat="1" applyFont="1" applyFill="1" applyBorder="1" applyAlignment="1">
      <alignment vertical="top"/>
    </xf>
    <xf numFmtId="0" fontId="9" fillId="0" borderId="1" xfId="0" applyFont="1" applyFill="1" applyBorder="1" applyAlignment="1">
      <alignment horizontal="center" vertical="top" wrapText="1"/>
    </xf>
    <xf numFmtId="3" fontId="10" fillId="0" borderId="1" xfId="0" applyNumberFormat="1" applyFont="1" applyFill="1" applyBorder="1" applyAlignment="1">
      <alignment vertical="top"/>
    </xf>
    <xf numFmtId="0" fontId="6" fillId="0" borderId="1" xfId="0" applyFont="1" applyFill="1" applyBorder="1" applyAlignment="1">
      <alignment vertical="top" wrapText="1"/>
    </xf>
    <xf numFmtId="0" fontId="10" fillId="0" borderId="1" xfId="0" applyFont="1" applyFill="1" applyBorder="1" applyAlignment="1">
      <alignment vertical="top"/>
    </xf>
    <xf numFmtId="176" fontId="10" fillId="0" borderId="1" xfId="0" applyNumberFormat="1" applyFont="1" applyFill="1" applyBorder="1" applyAlignment="1">
      <alignment vertical="top"/>
    </xf>
    <xf numFmtId="0" fontId="0" fillId="0" borderId="0" xfId="0" applyFill="1" applyAlignment="1">
      <alignment vertical="top"/>
    </xf>
    <xf numFmtId="3" fontId="2"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quotePrefix="1">
      <alignment vertical="center"/>
    </xf>
    <xf numFmtId="0" fontId="0" fillId="0" borderId="0" xfId="0" applyFill="1" applyBorder="1" applyAlignment="1" quotePrefix="1">
      <alignment vertical="center"/>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10" fillId="0" borderId="0" xfId="0" applyFont="1" applyFill="1" applyBorder="1" applyAlignment="1">
      <alignment vertical="top"/>
    </xf>
    <xf numFmtId="0" fontId="5" fillId="0" borderId="0" xfId="0" applyFont="1" applyFill="1" applyBorder="1" applyAlignment="1">
      <alignment vertical="center"/>
    </xf>
    <xf numFmtId="0" fontId="0" fillId="0" borderId="0" xfId="0" applyFill="1" applyBorder="1" applyAlignment="1" applyProtection="1">
      <alignment vertical="center"/>
      <protection locked="0"/>
    </xf>
    <xf numFmtId="0" fontId="3" fillId="0" borderId="0" xfId="0" applyFont="1" applyFill="1" applyBorder="1" applyAlignment="1">
      <alignment vertical="center"/>
    </xf>
    <xf numFmtId="0" fontId="2" fillId="0" borderId="1" xfId="0" applyFont="1" applyFill="1" applyBorder="1" applyAlignment="1">
      <alignment vertical="top" wrapText="1"/>
    </xf>
    <xf numFmtId="3" fontId="3" fillId="0" borderId="1" xfId="0" applyNumberFormat="1" applyFont="1" applyFill="1" applyBorder="1" applyAlignment="1">
      <alignment vertical="top"/>
    </xf>
    <xf numFmtId="0" fontId="1" fillId="0" borderId="1" xfId="0" applyFont="1" applyFill="1" applyBorder="1" applyAlignment="1">
      <alignment vertical="top" wrapText="1"/>
    </xf>
    <xf numFmtId="0" fontId="3" fillId="0" borderId="1" xfId="0" applyFont="1" applyFill="1" applyBorder="1" applyAlignment="1">
      <alignment vertical="top"/>
    </xf>
    <xf numFmtId="176" fontId="3" fillId="0" borderId="1" xfId="0" applyNumberFormat="1" applyFont="1" applyFill="1" applyBorder="1" applyAlignment="1">
      <alignment vertical="top"/>
    </xf>
    <xf numFmtId="0" fontId="2" fillId="0" borderId="1" xfId="0" applyFont="1" applyFill="1" applyBorder="1" applyAlignment="1">
      <alignment horizontal="distributed" vertical="top" wrapText="1" indent="1"/>
    </xf>
    <xf numFmtId="0" fontId="6" fillId="0" borderId="0" xfId="0" applyFont="1" applyFill="1" applyAlignment="1">
      <alignment horizontal="justify" vertical="top" wrapText="1"/>
    </xf>
    <xf numFmtId="0" fontId="6" fillId="0" borderId="0" xfId="0" applyFont="1" applyFill="1" applyBorder="1" applyAlignment="1">
      <alignment horizontal="justify" vertical="top" wrapText="1"/>
    </xf>
    <xf numFmtId="0" fontId="1" fillId="0" borderId="1" xfId="0" applyFont="1" applyFill="1" applyBorder="1" applyAlignment="1">
      <alignment horizontal="justify" vertical="top" wrapText="1"/>
    </xf>
    <xf numFmtId="0" fontId="0" fillId="0" borderId="0" xfId="0" applyFill="1" applyBorder="1" applyAlignment="1">
      <alignment horizontal="justify" vertical="top" wrapText="1"/>
    </xf>
    <xf numFmtId="0" fontId="6" fillId="0" borderId="1" xfId="0" applyFont="1" applyFill="1" applyBorder="1" applyAlignment="1">
      <alignment horizontal="justify" vertical="top" wrapText="1"/>
    </xf>
    <xf numFmtId="4" fontId="10" fillId="0" borderId="1" xfId="0" applyNumberFormat="1" applyFont="1" applyFill="1" applyBorder="1" applyAlignment="1">
      <alignment vertical="top"/>
    </xf>
    <xf numFmtId="176" fontId="3" fillId="0" borderId="0" xfId="0" applyNumberFormat="1" applyFont="1" applyFill="1" applyAlignment="1">
      <alignment horizontal="right" vertical="top"/>
    </xf>
    <xf numFmtId="0" fontId="2" fillId="0" borderId="14" xfId="0" applyFont="1" applyFill="1" applyBorder="1" applyAlignment="1">
      <alignment vertical="top" wrapText="1"/>
    </xf>
    <xf numFmtId="3" fontId="3" fillId="0" borderId="14" xfId="0" applyNumberFormat="1" applyFont="1" applyFill="1" applyBorder="1" applyAlignment="1">
      <alignment vertical="top"/>
    </xf>
    <xf numFmtId="0" fontId="1" fillId="0" borderId="14" xfId="0" applyFont="1" applyFill="1" applyBorder="1" applyAlignment="1">
      <alignment horizontal="justify" vertical="top" wrapText="1"/>
    </xf>
    <xf numFmtId="0" fontId="1" fillId="0" borderId="14" xfId="0" applyFont="1" applyFill="1" applyBorder="1" applyAlignment="1">
      <alignment vertical="top" wrapText="1"/>
    </xf>
    <xf numFmtId="0" fontId="3" fillId="0" borderId="14" xfId="0" applyFont="1" applyFill="1" applyBorder="1" applyAlignment="1">
      <alignment vertical="top"/>
    </xf>
    <xf numFmtId="176" fontId="3" fillId="0" borderId="14" xfId="0" applyNumberFormat="1" applyFont="1" applyFill="1" applyBorder="1" applyAlignment="1">
      <alignment vertical="top"/>
    </xf>
    <xf numFmtId="176" fontId="3" fillId="0" borderId="14" xfId="0" applyNumberFormat="1" applyFont="1" applyFill="1" applyBorder="1" applyAlignment="1">
      <alignment horizontal="right" vertical="top"/>
    </xf>
    <xf numFmtId="176" fontId="3" fillId="0" borderId="1" xfId="0" applyNumberFormat="1" applyFont="1" applyFill="1" applyBorder="1" applyAlignment="1">
      <alignment horizontal="right" vertical="top"/>
    </xf>
    <xf numFmtId="0" fontId="9" fillId="0" borderId="14" xfId="0" applyFont="1" applyFill="1" applyBorder="1" applyAlignment="1">
      <alignment horizontal="distributed" vertical="top" wrapText="1"/>
    </xf>
    <xf numFmtId="3" fontId="10" fillId="0" borderId="14" xfId="0" applyNumberFormat="1" applyFont="1" applyFill="1" applyBorder="1" applyAlignment="1">
      <alignment vertical="top"/>
    </xf>
    <xf numFmtId="0" fontId="6" fillId="0" borderId="14" xfId="0" applyFont="1" applyFill="1" applyBorder="1" applyAlignment="1">
      <alignment horizontal="justify" vertical="top" wrapText="1"/>
    </xf>
    <xf numFmtId="0" fontId="6" fillId="0" borderId="14" xfId="0" applyFont="1" applyFill="1" applyBorder="1" applyAlignment="1">
      <alignment vertical="top" wrapText="1"/>
    </xf>
    <xf numFmtId="0" fontId="10" fillId="0" borderId="14" xfId="0" applyFont="1" applyFill="1" applyBorder="1" applyAlignment="1">
      <alignment vertical="top"/>
    </xf>
    <xf numFmtId="176" fontId="10" fillId="0" borderId="14" xfId="0" applyNumberFormat="1" applyFont="1" applyFill="1" applyBorder="1" applyAlignment="1">
      <alignment vertical="top"/>
    </xf>
    <xf numFmtId="176" fontId="10" fillId="0" borderId="14" xfId="0" applyNumberFormat="1" applyFont="1" applyFill="1" applyBorder="1" applyAlignment="1">
      <alignment horizontal="right" vertical="top"/>
    </xf>
    <xf numFmtId="177" fontId="3" fillId="0" borderId="0" xfId="0" applyNumberFormat="1" applyFont="1" applyFill="1" applyAlignment="1">
      <alignment horizontal="right" vertical="top"/>
    </xf>
    <xf numFmtId="177" fontId="3" fillId="0" borderId="0" xfId="0" applyNumberFormat="1" applyFont="1" applyFill="1" applyBorder="1" applyAlignment="1">
      <alignment horizontal="right" vertical="top"/>
    </xf>
    <xf numFmtId="177" fontId="10" fillId="0" borderId="0" xfId="0" applyNumberFormat="1" applyFont="1" applyFill="1" applyBorder="1" applyAlignment="1">
      <alignment horizontal="right" vertical="top"/>
    </xf>
    <xf numFmtId="177" fontId="3" fillId="0" borderId="1" xfId="0" applyNumberFormat="1" applyFont="1" applyFill="1" applyBorder="1" applyAlignment="1">
      <alignment horizontal="right" vertical="top"/>
    </xf>
    <xf numFmtId="177" fontId="10" fillId="0" borderId="0" xfId="0" applyNumberFormat="1" applyFont="1" applyFill="1" applyAlignment="1">
      <alignment horizontal="right" vertical="top"/>
    </xf>
    <xf numFmtId="0" fontId="1" fillId="0" borderId="0" xfId="0" applyFont="1" applyFill="1" applyAlignment="1">
      <alignment vertical="top" wrapText="1"/>
    </xf>
    <xf numFmtId="0" fontId="2" fillId="0" borderId="0" xfId="0" applyFont="1" applyFill="1" applyAlignment="1">
      <alignment vertical="center"/>
    </xf>
    <xf numFmtId="0" fontId="3"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5" fillId="0" borderId="0" xfId="0" applyFont="1" applyFill="1" applyAlignment="1">
      <alignment vertical="center"/>
    </xf>
    <xf numFmtId="178" fontId="3" fillId="0" borderId="0" xfId="0" applyNumberFormat="1" applyFont="1" applyFill="1" applyBorder="1" applyAlignment="1">
      <alignment horizontal="right" vertical="top"/>
    </xf>
    <xf numFmtId="178" fontId="7" fillId="0" borderId="1" xfId="0" applyNumberFormat="1" applyFont="1" applyFill="1" applyBorder="1" applyAlignment="1">
      <alignment horizontal="right" vertical="center"/>
    </xf>
    <xf numFmtId="178" fontId="7" fillId="0" borderId="0" xfId="0" applyNumberFormat="1" applyFont="1" applyFill="1" applyAlignment="1">
      <alignment horizontal="center"/>
    </xf>
    <xf numFmtId="178" fontId="7" fillId="0" borderId="12" xfId="0" applyNumberFormat="1" applyFont="1" applyFill="1" applyBorder="1" applyAlignment="1">
      <alignment horizontal="center" vertical="center"/>
    </xf>
    <xf numFmtId="178" fontId="10" fillId="0" borderId="0" xfId="0" applyNumberFormat="1" applyFont="1" applyFill="1" applyBorder="1" applyAlignment="1">
      <alignment horizontal="right" vertical="top"/>
    </xf>
    <xf numFmtId="178" fontId="3" fillId="0" borderId="1" xfId="0" applyNumberFormat="1" applyFont="1" applyFill="1" applyBorder="1" applyAlignment="1">
      <alignment horizontal="right" vertical="top"/>
    </xf>
    <xf numFmtId="178" fontId="3" fillId="0" borderId="14" xfId="0" applyNumberFormat="1" applyFont="1" applyFill="1" applyBorder="1" applyAlignment="1">
      <alignment horizontal="right" vertical="top"/>
    </xf>
    <xf numFmtId="178" fontId="10" fillId="0" borderId="14" xfId="0" applyNumberFormat="1" applyFont="1" applyFill="1" applyBorder="1" applyAlignment="1">
      <alignment horizontal="right" vertical="top"/>
    </xf>
    <xf numFmtId="178" fontId="10" fillId="0" borderId="1" xfId="0" applyNumberFormat="1" applyFont="1" applyFill="1" applyBorder="1" applyAlignment="1">
      <alignment vertical="top"/>
    </xf>
    <xf numFmtId="178" fontId="0" fillId="0" borderId="0" xfId="0" applyNumberFormat="1" applyFont="1" applyFill="1" applyAlignment="1">
      <alignment vertical="center"/>
    </xf>
    <xf numFmtId="178" fontId="5" fillId="0" borderId="0" xfId="0" applyNumberFormat="1" applyFont="1" applyFill="1" applyAlignment="1">
      <alignment vertical="center"/>
    </xf>
    <xf numFmtId="178" fontId="0" fillId="0" borderId="0" xfId="0" applyNumberFormat="1" applyFill="1" applyAlignment="1">
      <alignment vertical="top"/>
    </xf>
    <xf numFmtId="178" fontId="0" fillId="0" borderId="0" xfId="0" applyNumberFormat="1" applyFill="1" applyAlignment="1">
      <alignment vertical="center"/>
    </xf>
    <xf numFmtId="0" fontId="11" fillId="0" borderId="0" xfId="0" applyFont="1" applyFill="1" applyAlignment="1">
      <alignment horizontal="left"/>
    </xf>
    <xf numFmtId="0" fontId="0" fillId="0" borderId="0" xfId="0" applyFill="1" applyAlignment="1">
      <alignment vertical="center"/>
    </xf>
    <xf numFmtId="0" fontId="11" fillId="0" borderId="0" xfId="0" applyFont="1" applyFill="1" applyAlignment="1">
      <alignment horizontal="right"/>
    </xf>
    <xf numFmtId="0" fontId="7" fillId="0" borderId="6" xfId="0" applyFont="1" applyFill="1" applyBorder="1" applyAlignment="1">
      <alignment horizontal="distributed" vertical="center"/>
    </xf>
    <xf numFmtId="0" fontId="7" fillId="0" borderId="9" xfId="0" applyFont="1" applyFill="1" applyBorder="1" applyAlignment="1">
      <alignment vertical="center"/>
    </xf>
    <xf numFmtId="0" fontId="7" fillId="0" borderId="8" xfId="0" applyFont="1" applyFill="1" applyBorder="1" applyAlignment="1">
      <alignment vertical="center"/>
    </xf>
    <xf numFmtId="0" fontId="7" fillId="0" borderId="2" xfId="0" applyFont="1" applyFill="1" applyBorder="1" applyAlignment="1">
      <alignment horizontal="left"/>
    </xf>
    <xf numFmtId="0" fontId="7" fillId="0" borderId="3" xfId="0" applyFont="1" applyFill="1" applyBorder="1" applyAlignment="1">
      <alignment horizontal="left"/>
    </xf>
    <xf numFmtId="0" fontId="7" fillId="0" borderId="7" xfId="0" applyFont="1" applyFill="1" applyBorder="1" applyAlignment="1">
      <alignment horizontal="distributed"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4" xfId="0" applyFont="1" applyFill="1" applyBorder="1" applyAlignment="1">
      <alignment horizontal="left"/>
    </xf>
    <xf numFmtId="0" fontId="7" fillId="0" borderId="2" xfId="0" applyFont="1" applyFill="1" applyBorder="1" applyAlignment="1">
      <alignment horizontal="distributed"/>
    </xf>
    <xf numFmtId="0" fontId="7" fillId="0" borderId="4" xfId="0" applyFont="1" applyFill="1" applyBorder="1" applyAlignment="1">
      <alignment horizontal="distributed"/>
    </xf>
    <xf numFmtId="0" fontId="7" fillId="0" borderId="3" xfId="0" applyFont="1" applyFill="1" applyBorder="1" applyAlignment="1">
      <alignment horizontal="distributed"/>
    </xf>
    <xf numFmtId="0" fontId="7" fillId="0" borderId="12" xfId="0" applyFont="1" applyFill="1" applyBorder="1" applyAlignment="1">
      <alignment horizontal="distributed"/>
    </xf>
    <xf numFmtId="0" fontId="7" fillId="0" borderId="1" xfId="0" applyFont="1" applyFill="1" applyBorder="1" applyAlignment="1">
      <alignment horizontal="distributed"/>
    </xf>
    <xf numFmtId="0" fontId="7" fillId="0" borderId="8" xfId="0" applyFont="1" applyFill="1" applyBorder="1" applyAlignment="1">
      <alignment horizontal="distributed"/>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19"/>
  <sheetViews>
    <sheetView tabSelected="1" view="pageBreakPreview" zoomScaleNormal="75" zoomScaleSheetLayoutView="100" workbookViewId="0" topLeftCell="D128">
      <selection activeCell="J133" sqref="J133"/>
    </sheetView>
  </sheetViews>
  <sheetFormatPr defaultColWidth="9.00390625" defaultRowHeight="16.5"/>
  <cols>
    <col min="1" max="1" width="25.00390625" style="13" customWidth="1"/>
    <col min="2" max="2" width="12.50390625" style="13" customWidth="1"/>
    <col min="3" max="3" width="11.00390625" style="13" customWidth="1"/>
    <col min="4" max="4" width="10.875" style="13" customWidth="1"/>
    <col min="5" max="5" width="10.375" style="13" customWidth="1"/>
    <col min="6" max="6" width="10.75390625" style="13" customWidth="1"/>
    <col min="7" max="7" width="12.00390625" style="13" customWidth="1"/>
    <col min="8" max="8" width="28.25390625" style="13" customWidth="1"/>
    <col min="9" max="9" width="0.5" style="13" customWidth="1"/>
    <col min="10" max="10" width="10.00390625" style="13" customWidth="1"/>
    <col min="11" max="12" width="6.375" style="13" customWidth="1"/>
    <col min="13" max="13" width="7.00390625" style="13" customWidth="1"/>
    <col min="14" max="14" width="10.625" style="13" customWidth="1"/>
    <col min="15" max="15" width="6.875" style="13" customWidth="1"/>
    <col min="16" max="16" width="10.625" style="13" customWidth="1"/>
    <col min="17" max="17" width="6.625" style="134" customWidth="1"/>
    <col min="18" max="18" width="2.375" style="13" customWidth="1"/>
    <col min="19" max="19" width="1.875" style="13" customWidth="1"/>
    <col min="20" max="20" width="0" style="13" hidden="1" customWidth="1"/>
    <col min="21" max="21" width="10.50390625" style="13" hidden="1" customWidth="1"/>
    <col min="22" max="22" width="7.25390625" style="13" hidden="1" customWidth="1"/>
    <col min="23" max="23" width="5.75390625" style="13" hidden="1" customWidth="1"/>
    <col min="24" max="25" width="0" style="13" hidden="1" customWidth="1"/>
    <col min="26" max="16384" width="9.00390625" style="13" customWidth="1"/>
  </cols>
  <sheetData>
    <row r="1" spans="1:38" s="7" customFormat="1" ht="30" customHeight="1">
      <c r="A1" s="137" t="s">
        <v>27</v>
      </c>
      <c r="B1" s="137"/>
      <c r="C1" s="137"/>
      <c r="D1" s="137"/>
      <c r="E1" s="137"/>
      <c r="F1" s="137"/>
      <c r="G1" s="137"/>
      <c r="H1" s="135" t="s">
        <v>78</v>
      </c>
      <c r="I1" s="135"/>
      <c r="J1" s="135"/>
      <c r="K1" s="135"/>
      <c r="L1" s="135"/>
      <c r="M1" s="135"/>
      <c r="N1" s="135"/>
      <c r="O1" s="136"/>
      <c r="P1" s="136"/>
      <c r="Q1" s="136"/>
      <c r="T1" s="8"/>
      <c r="U1" s="8"/>
      <c r="V1" s="8"/>
      <c r="W1" s="8"/>
      <c r="X1" s="8"/>
      <c r="Y1" s="8"/>
      <c r="Z1" s="1"/>
      <c r="AA1" s="1"/>
      <c r="AB1" s="1"/>
      <c r="AC1" s="1"/>
      <c r="AD1" s="1"/>
      <c r="AE1" s="1"/>
      <c r="AF1" s="1"/>
      <c r="AG1" s="1"/>
      <c r="AH1" s="1"/>
      <c r="AI1" s="9"/>
      <c r="AJ1" s="9"/>
      <c r="AK1" s="9"/>
      <c r="AL1" s="9"/>
    </row>
    <row r="2" spans="1:38" ht="20.25" customHeight="1">
      <c r="A2" s="10"/>
      <c r="B2" s="11"/>
      <c r="C2" s="11"/>
      <c r="D2" s="11"/>
      <c r="E2" s="11"/>
      <c r="F2" s="11"/>
      <c r="G2" s="11"/>
      <c r="H2" s="11"/>
      <c r="I2" s="11"/>
      <c r="J2" s="11"/>
      <c r="K2" s="11"/>
      <c r="L2" s="11"/>
      <c r="M2" s="11"/>
      <c r="N2" s="10"/>
      <c r="O2" s="10"/>
      <c r="P2" s="12"/>
      <c r="Q2" s="123" t="s">
        <v>28</v>
      </c>
      <c r="T2" s="8"/>
      <c r="U2" s="8"/>
      <c r="V2" s="8"/>
      <c r="W2" s="8"/>
      <c r="X2" s="14"/>
      <c r="Y2" s="8"/>
      <c r="Z2" s="1"/>
      <c r="AA2" s="1"/>
      <c r="AB2" s="1"/>
      <c r="AC2" s="1"/>
      <c r="AD2" s="1"/>
      <c r="AE2" s="1"/>
      <c r="AF2" s="1"/>
      <c r="AG2" s="1"/>
      <c r="AH2" s="1"/>
      <c r="AI2" s="5"/>
      <c r="AJ2" s="5"/>
      <c r="AK2" s="5"/>
      <c r="AL2" s="5"/>
    </row>
    <row r="3" spans="1:38" ht="16.5">
      <c r="A3" s="138" t="s">
        <v>29</v>
      </c>
      <c r="B3" s="15" t="s">
        <v>77</v>
      </c>
      <c r="C3" s="16"/>
      <c r="D3" s="16"/>
      <c r="E3" s="16"/>
      <c r="F3" s="16"/>
      <c r="G3" s="16"/>
      <c r="H3" s="16"/>
      <c r="I3" s="16"/>
      <c r="J3" s="16"/>
      <c r="K3" s="16"/>
      <c r="L3" s="16"/>
      <c r="M3" s="17"/>
      <c r="N3" s="141" t="s">
        <v>247</v>
      </c>
      <c r="O3" s="142"/>
      <c r="P3" s="142"/>
      <c r="Q3" s="142"/>
      <c r="T3" s="8"/>
      <c r="U3" s="8"/>
      <c r="V3" s="8"/>
      <c r="W3" s="8"/>
      <c r="X3" s="8"/>
      <c r="Y3" s="8"/>
      <c r="Z3" s="1"/>
      <c r="AA3" s="1"/>
      <c r="AB3" s="1"/>
      <c r="AC3" s="1"/>
      <c r="AD3" s="1"/>
      <c r="AE3" s="1"/>
      <c r="AF3" s="1"/>
      <c r="AG3" s="1"/>
      <c r="AH3" s="1"/>
      <c r="AI3" s="5"/>
      <c r="AJ3" s="5"/>
      <c r="AK3" s="5"/>
      <c r="AL3" s="5"/>
    </row>
    <row r="4" spans="1:38" ht="16.5">
      <c r="A4" s="139"/>
      <c r="B4" s="143" t="s">
        <v>30</v>
      </c>
      <c r="C4" s="141" t="s">
        <v>76</v>
      </c>
      <c r="D4" s="142"/>
      <c r="E4" s="142"/>
      <c r="F4" s="142"/>
      <c r="G4" s="146"/>
      <c r="H4" s="143" t="s">
        <v>31</v>
      </c>
      <c r="I4" s="18"/>
      <c r="J4" s="19" t="s">
        <v>32</v>
      </c>
      <c r="K4" s="20" t="s">
        <v>33</v>
      </c>
      <c r="L4" s="20" t="s">
        <v>34</v>
      </c>
      <c r="M4" s="20" t="s">
        <v>35</v>
      </c>
      <c r="N4" s="147" t="s">
        <v>36</v>
      </c>
      <c r="O4" s="148"/>
      <c r="P4" s="147" t="s">
        <v>37</v>
      </c>
      <c r="Q4" s="149"/>
      <c r="T4" s="8"/>
      <c r="U4" s="8"/>
      <c r="V4" s="8"/>
      <c r="W4" s="8"/>
      <c r="X4" s="8"/>
      <c r="Y4" s="8"/>
      <c r="Z4" s="1"/>
      <c r="AA4" s="1"/>
      <c r="AB4" s="1"/>
      <c r="AC4" s="1"/>
      <c r="AD4" s="1"/>
      <c r="AE4" s="1"/>
      <c r="AF4" s="1"/>
      <c r="AG4" s="1"/>
      <c r="AH4" s="1"/>
      <c r="AI4" s="5"/>
      <c r="AJ4" s="5"/>
      <c r="AK4" s="5"/>
      <c r="AL4" s="5"/>
    </row>
    <row r="5" spans="1:38" ht="16.5">
      <c r="A5" s="139"/>
      <c r="B5" s="144"/>
      <c r="C5" s="150" t="s">
        <v>38</v>
      </c>
      <c r="D5" s="151"/>
      <c r="E5" s="151"/>
      <c r="F5" s="152"/>
      <c r="G5" s="143" t="s">
        <v>39</v>
      </c>
      <c r="H5" s="144"/>
      <c r="I5" s="22"/>
      <c r="J5" s="23"/>
      <c r="K5" s="24" t="s">
        <v>40</v>
      </c>
      <c r="L5" s="24" t="s">
        <v>41</v>
      </c>
      <c r="M5" s="24" t="s">
        <v>42</v>
      </c>
      <c r="N5" s="143" t="s">
        <v>43</v>
      </c>
      <c r="O5" s="25" t="s">
        <v>44</v>
      </c>
      <c r="P5" s="143" t="s">
        <v>43</v>
      </c>
      <c r="Q5" s="124" t="s">
        <v>44</v>
      </c>
      <c r="T5" s="8"/>
      <c r="U5" s="8"/>
      <c r="V5" s="8"/>
      <c r="W5" s="8"/>
      <c r="X5" s="8"/>
      <c r="Y5" s="8"/>
      <c r="Z5" s="1"/>
      <c r="AA5" s="1"/>
      <c r="AB5" s="1"/>
      <c r="AC5" s="1"/>
      <c r="AD5" s="1"/>
      <c r="AE5" s="1"/>
      <c r="AF5" s="1"/>
      <c r="AG5" s="1"/>
      <c r="AH5" s="1"/>
      <c r="AI5" s="5"/>
      <c r="AJ5" s="5"/>
      <c r="AK5" s="5"/>
      <c r="AL5" s="5"/>
    </row>
    <row r="6" spans="1:38" ht="31.5">
      <c r="A6" s="140"/>
      <c r="B6" s="145"/>
      <c r="C6" s="26" t="s">
        <v>45</v>
      </c>
      <c r="D6" s="27" t="s">
        <v>46</v>
      </c>
      <c r="E6" s="28" t="s">
        <v>47</v>
      </c>
      <c r="F6" s="29" t="s">
        <v>48</v>
      </c>
      <c r="G6" s="145"/>
      <c r="H6" s="145"/>
      <c r="I6" s="30"/>
      <c r="J6" s="21" t="s">
        <v>49</v>
      </c>
      <c r="K6" s="31" t="s">
        <v>50</v>
      </c>
      <c r="L6" s="31" t="s">
        <v>50</v>
      </c>
      <c r="M6" s="31" t="s">
        <v>51</v>
      </c>
      <c r="N6" s="145"/>
      <c r="O6" s="32" t="s">
        <v>52</v>
      </c>
      <c r="P6" s="145"/>
      <c r="Q6" s="125" t="s">
        <v>53</v>
      </c>
      <c r="T6" s="33" t="s">
        <v>79</v>
      </c>
      <c r="U6" s="33" t="s">
        <v>80</v>
      </c>
      <c r="V6" s="3" t="s">
        <v>81</v>
      </c>
      <c r="W6" s="4" t="s">
        <v>84</v>
      </c>
      <c r="X6" s="3" t="s">
        <v>85</v>
      </c>
      <c r="Y6" s="3" t="s">
        <v>86</v>
      </c>
      <c r="Z6" s="1"/>
      <c r="AA6" s="1"/>
      <c r="AB6" s="1"/>
      <c r="AC6" s="1"/>
      <c r="AD6" s="1"/>
      <c r="AE6" s="1"/>
      <c r="AF6" s="1"/>
      <c r="AG6" s="1"/>
      <c r="AH6" s="1"/>
      <c r="AI6" s="5"/>
      <c r="AJ6" s="5"/>
      <c r="AK6" s="5"/>
      <c r="AL6" s="5"/>
    </row>
    <row r="7" spans="1:38" ht="30" customHeight="1">
      <c r="A7" s="34" t="s">
        <v>73</v>
      </c>
      <c r="B7" s="35">
        <f>B8</f>
        <v>435884</v>
      </c>
      <c r="C7" s="35">
        <f>C8</f>
        <v>435884</v>
      </c>
      <c r="D7" s="35"/>
      <c r="E7" s="35"/>
      <c r="F7" s="35"/>
      <c r="G7" s="35"/>
      <c r="H7" s="86"/>
      <c r="I7" s="36"/>
      <c r="J7" s="37"/>
      <c r="K7" s="38"/>
      <c r="L7" s="38"/>
      <c r="M7" s="38"/>
      <c r="N7" s="35">
        <f>N8</f>
        <v>165429</v>
      </c>
      <c r="O7" s="39">
        <f>N7/B7*100</f>
        <v>37.952528654412646</v>
      </c>
      <c r="P7" s="35">
        <f>P8</f>
        <v>227429</v>
      </c>
      <c r="Q7" s="126">
        <f>P7/B7*100</f>
        <v>52.176496499068556</v>
      </c>
      <c r="T7" s="8"/>
      <c r="U7" s="8"/>
      <c r="V7" s="8"/>
      <c r="W7" s="41">
        <v>0</v>
      </c>
      <c r="X7" s="42">
        <v>-0.003962055771026485</v>
      </c>
      <c r="Y7" s="42">
        <v>0.00012330758846701428</v>
      </c>
      <c r="Z7" s="43"/>
      <c r="AA7" s="43"/>
      <c r="AB7" s="43"/>
      <c r="AC7" s="43"/>
      <c r="AD7" s="43"/>
      <c r="AE7" s="43"/>
      <c r="AF7" s="43"/>
      <c r="AG7" s="43"/>
      <c r="AH7" s="43"/>
      <c r="AI7" s="5"/>
      <c r="AJ7" s="5"/>
      <c r="AK7" s="5"/>
      <c r="AL7" s="5"/>
    </row>
    <row r="8" spans="1:38" s="48" customFormat="1" ht="27" customHeight="1">
      <c r="A8" s="2" t="s">
        <v>54</v>
      </c>
      <c r="B8" s="44">
        <f>B9</f>
        <v>435884</v>
      </c>
      <c r="C8" s="44">
        <f>C9</f>
        <v>435884</v>
      </c>
      <c r="D8" s="44"/>
      <c r="E8" s="44"/>
      <c r="F8" s="44"/>
      <c r="G8" s="44"/>
      <c r="H8" s="87"/>
      <c r="I8" s="45"/>
      <c r="J8" s="46"/>
      <c r="K8" s="47"/>
      <c r="L8" s="47"/>
      <c r="M8" s="47"/>
      <c r="N8" s="44">
        <f>N9</f>
        <v>165429</v>
      </c>
      <c r="O8" s="39">
        <f aca="true" t="shared" si="0" ref="O8:O71">N8/B8*100</f>
        <v>37.952528654412646</v>
      </c>
      <c r="P8" s="44">
        <f>P9</f>
        <v>227429</v>
      </c>
      <c r="Q8" s="126">
        <f aca="true" t="shared" si="1" ref="Q8:Q71">P8/B8*100</f>
        <v>52.176496499068556</v>
      </c>
      <c r="T8" s="49"/>
      <c r="U8" s="49"/>
      <c r="V8" s="49"/>
      <c r="W8" s="41">
        <v>0</v>
      </c>
      <c r="X8" s="42">
        <v>-0.003962055771026485</v>
      </c>
      <c r="Y8" s="42">
        <v>0.00012330758846701428</v>
      </c>
      <c r="Z8" s="50"/>
      <c r="AA8" s="50"/>
      <c r="AB8" s="50"/>
      <c r="AC8" s="50"/>
      <c r="AD8" s="50"/>
      <c r="AE8" s="50"/>
      <c r="AF8" s="50"/>
      <c r="AG8" s="50"/>
      <c r="AH8" s="50"/>
      <c r="AI8" s="51"/>
      <c r="AJ8" s="51"/>
      <c r="AK8" s="51"/>
      <c r="AL8" s="51"/>
    </row>
    <row r="9" spans="1:38" s="48" customFormat="1" ht="27" customHeight="1">
      <c r="A9" s="52" t="s">
        <v>55</v>
      </c>
      <c r="B9" s="53">
        <f>B10+B11</f>
        <v>435884</v>
      </c>
      <c r="C9" s="53">
        <f>C10+C11</f>
        <v>435884</v>
      </c>
      <c r="D9" s="53"/>
      <c r="E9" s="53"/>
      <c r="F9" s="53"/>
      <c r="G9" s="53"/>
      <c r="H9" s="60"/>
      <c r="I9" s="54"/>
      <c r="J9" s="55"/>
      <c r="K9" s="56"/>
      <c r="L9" s="56"/>
      <c r="M9" s="56"/>
      <c r="N9" s="53">
        <f>N10+N11</f>
        <v>165429</v>
      </c>
      <c r="O9" s="92">
        <f t="shared" si="0"/>
        <v>37.952528654412646</v>
      </c>
      <c r="P9" s="53">
        <f>P10+P11</f>
        <v>227429</v>
      </c>
      <c r="Q9" s="122">
        <f t="shared" si="1"/>
        <v>52.176496499068556</v>
      </c>
      <c r="T9" s="49"/>
      <c r="U9" s="49"/>
      <c r="V9" s="49"/>
      <c r="W9" s="41">
        <v>0</v>
      </c>
      <c r="X9" s="42">
        <v>-0.003962055771026485</v>
      </c>
      <c r="Y9" s="42">
        <v>0.00012330758846701428</v>
      </c>
      <c r="Z9" s="50"/>
      <c r="AA9" s="50"/>
      <c r="AB9" s="50"/>
      <c r="AC9" s="50"/>
      <c r="AD9" s="50"/>
      <c r="AE9" s="50"/>
      <c r="AF9" s="50"/>
      <c r="AG9" s="50"/>
      <c r="AH9" s="50"/>
      <c r="AI9" s="51"/>
      <c r="AJ9" s="51"/>
      <c r="AK9" s="51"/>
      <c r="AL9" s="51"/>
    </row>
    <row r="10" spans="1:38" s="48" customFormat="1" ht="27" customHeight="1">
      <c r="A10" s="6" t="s">
        <v>159</v>
      </c>
      <c r="B10" s="53">
        <v>371650</v>
      </c>
      <c r="C10" s="53">
        <v>371650</v>
      </c>
      <c r="D10" s="53"/>
      <c r="E10" s="53"/>
      <c r="F10" s="53"/>
      <c r="G10" s="53"/>
      <c r="H10" s="60"/>
      <c r="I10" s="54"/>
      <c r="J10" s="55"/>
      <c r="K10" s="56"/>
      <c r="L10" s="56"/>
      <c r="M10" s="56"/>
      <c r="N10" s="53">
        <v>101195</v>
      </c>
      <c r="O10" s="92">
        <f t="shared" si="0"/>
        <v>27.22857527243374</v>
      </c>
      <c r="P10" s="58">
        <v>163195</v>
      </c>
      <c r="Q10" s="122">
        <f t="shared" si="1"/>
        <v>43.910937710211215</v>
      </c>
      <c r="T10" s="53"/>
      <c r="U10" s="53"/>
      <c r="V10" s="53"/>
      <c r="W10" s="41">
        <v>0</v>
      </c>
      <c r="X10" s="42">
        <v>0.0019454583017690652</v>
      </c>
      <c r="Y10" s="42">
        <v>0.0022009503477704584</v>
      </c>
      <c r="Z10" s="50"/>
      <c r="AA10" s="50"/>
      <c r="AB10" s="50"/>
      <c r="AC10" s="50"/>
      <c r="AD10" s="50"/>
      <c r="AE10" s="50"/>
      <c r="AF10" s="50"/>
      <c r="AG10" s="50"/>
      <c r="AH10" s="50"/>
      <c r="AI10" s="51"/>
      <c r="AJ10" s="51"/>
      <c r="AK10" s="51"/>
      <c r="AL10" s="51"/>
    </row>
    <row r="11" spans="1:38" s="48" customFormat="1" ht="27" customHeight="1">
      <c r="A11" s="6" t="s">
        <v>160</v>
      </c>
      <c r="B11" s="53">
        <v>64234</v>
      </c>
      <c r="C11" s="53">
        <v>64234</v>
      </c>
      <c r="D11" s="53"/>
      <c r="E11" s="53"/>
      <c r="F11" s="53"/>
      <c r="G11" s="53"/>
      <c r="H11" s="60"/>
      <c r="I11" s="54"/>
      <c r="J11" s="55" t="s">
        <v>88</v>
      </c>
      <c r="K11" s="56"/>
      <c r="L11" s="56"/>
      <c r="M11" s="56"/>
      <c r="N11" s="53">
        <v>64234</v>
      </c>
      <c r="O11" s="108">
        <f t="shared" si="0"/>
        <v>100</v>
      </c>
      <c r="P11" s="58">
        <v>64234</v>
      </c>
      <c r="Q11" s="122">
        <f t="shared" si="1"/>
        <v>100</v>
      </c>
      <c r="T11" s="49"/>
      <c r="U11" s="49"/>
      <c r="V11" s="49"/>
      <c r="W11" s="68">
        <v>0</v>
      </c>
      <c r="X11" s="69">
        <v>0</v>
      </c>
      <c r="Y11" s="69">
        <v>0</v>
      </c>
      <c r="Z11" s="50"/>
      <c r="AA11" s="50"/>
      <c r="AB11" s="50"/>
      <c r="AC11" s="50"/>
      <c r="AD11" s="50"/>
      <c r="AE11" s="50"/>
      <c r="AF11" s="50"/>
      <c r="AG11" s="50"/>
      <c r="AH11" s="50"/>
      <c r="AI11" s="51"/>
      <c r="AJ11" s="51"/>
      <c r="AK11" s="51"/>
      <c r="AL11" s="51"/>
    </row>
    <row r="12" spans="1:38" s="48" customFormat="1" ht="28.5" customHeight="1">
      <c r="A12" s="59" t="s">
        <v>74</v>
      </c>
      <c r="B12" s="44">
        <f aca="true" t="shared" si="2" ref="B12:G12">B13+B17+B37+B60+B64</f>
        <v>1365884041</v>
      </c>
      <c r="C12" s="44">
        <f t="shared" si="2"/>
        <v>184580749</v>
      </c>
      <c r="D12" s="44">
        <f t="shared" si="2"/>
        <v>1298773</v>
      </c>
      <c r="E12" s="44">
        <f t="shared" si="2"/>
        <v>29276611</v>
      </c>
      <c r="F12" s="44">
        <f t="shared" si="2"/>
        <v>572008</v>
      </c>
      <c r="G12" s="44">
        <f t="shared" si="2"/>
        <v>1150155900</v>
      </c>
      <c r="H12" s="87"/>
      <c r="I12" s="45"/>
      <c r="J12" s="55"/>
      <c r="K12" s="47"/>
      <c r="L12" s="47"/>
      <c r="M12" s="47"/>
      <c r="N12" s="44">
        <f>N13+N17+N37+N60+N64</f>
        <v>217242383</v>
      </c>
      <c r="O12" s="39">
        <f t="shared" si="0"/>
        <v>15.90489210496603</v>
      </c>
      <c r="P12" s="44">
        <f>P13+P17+P37+P60+P64</f>
        <v>669520882</v>
      </c>
      <c r="Q12" s="126">
        <f t="shared" si="1"/>
        <v>49.01740278844066</v>
      </c>
      <c r="T12" s="49"/>
      <c r="U12" s="49"/>
      <c r="V12" s="49"/>
      <c r="W12" s="68">
        <v>0</v>
      </c>
      <c r="X12" s="69">
        <v>0</v>
      </c>
      <c r="Y12" s="69">
        <v>0</v>
      </c>
      <c r="Z12" s="50"/>
      <c r="AA12" s="50"/>
      <c r="AB12" s="50"/>
      <c r="AC12" s="50"/>
      <c r="AD12" s="50"/>
      <c r="AE12" s="50"/>
      <c r="AF12" s="50"/>
      <c r="AG12" s="50"/>
      <c r="AH12" s="50"/>
      <c r="AI12" s="51"/>
      <c r="AJ12" s="51"/>
      <c r="AK12" s="51"/>
      <c r="AL12" s="51"/>
    </row>
    <row r="13" spans="1:38" s="48" customFormat="1" ht="27" customHeight="1">
      <c r="A13" s="2" t="s">
        <v>75</v>
      </c>
      <c r="B13" s="44">
        <f>B14+B16</f>
        <v>1028933</v>
      </c>
      <c r="C13" s="44">
        <f>C14+C16</f>
        <v>1028933</v>
      </c>
      <c r="D13" s="44"/>
      <c r="E13" s="44"/>
      <c r="F13" s="44"/>
      <c r="G13" s="44"/>
      <c r="H13" s="87"/>
      <c r="I13" s="45"/>
      <c r="J13" s="55"/>
      <c r="K13" s="47"/>
      <c r="L13" s="47"/>
      <c r="M13" s="47"/>
      <c r="N13" s="44">
        <f>N14+N16</f>
        <v>929693</v>
      </c>
      <c r="O13" s="39">
        <f t="shared" si="0"/>
        <v>90.35505713199984</v>
      </c>
      <c r="P13" s="44">
        <f>P14+P16</f>
        <v>1028933</v>
      </c>
      <c r="Q13" s="126">
        <f t="shared" si="1"/>
        <v>100</v>
      </c>
      <c r="T13" s="49"/>
      <c r="U13" s="49"/>
      <c r="V13" s="49"/>
      <c r="W13" s="68">
        <v>0</v>
      </c>
      <c r="X13" s="69">
        <v>-0.002249197906593281</v>
      </c>
      <c r="Y13" s="69">
        <v>0</v>
      </c>
      <c r="Z13" s="50"/>
      <c r="AA13" s="50"/>
      <c r="AB13" s="50"/>
      <c r="AC13" s="50"/>
      <c r="AD13" s="50"/>
      <c r="AE13" s="50"/>
      <c r="AF13" s="50"/>
      <c r="AG13" s="50"/>
      <c r="AH13" s="50"/>
      <c r="AI13" s="51"/>
      <c r="AJ13" s="51"/>
      <c r="AK13" s="51"/>
      <c r="AL13" s="51"/>
    </row>
    <row r="14" spans="1:38" s="48" customFormat="1" ht="27" customHeight="1">
      <c r="A14" s="52" t="s">
        <v>89</v>
      </c>
      <c r="B14" s="53">
        <f>B15</f>
        <v>217994</v>
      </c>
      <c r="C14" s="53">
        <f>C15</f>
        <v>217994</v>
      </c>
      <c r="D14" s="53"/>
      <c r="E14" s="53"/>
      <c r="F14" s="53"/>
      <c r="G14" s="53"/>
      <c r="H14" s="60"/>
      <c r="I14" s="54"/>
      <c r="J14" s="55"/>
      <c r="K14" s="56"/>
      <c r="L14" s="56"/>
      <c r="M14" s="56"/>
      <c r="N14" s="53">
        <f>N15</f>
        <v>118754</v>
      </c>
      <c r="O14" s="92">
        <f t="shared" si="0"/>
        <v>54.4758112608604</v>
      </c>
      <c r="P14" s="53">
        <f>P15</f>
        <v>217994</v>
      </c>
      <c r="Q14" s="122">
        <f t="shared" si="1"/>
        <v>100</v>
      </c>
      <c r="T14" s="49"/>
      <c r="U14" s="49"/>
      <c r="V14" s="49"/>
      <c r="W14" s="68">
        <v>0</v>
      </c>
      <c r="X14" s="69">
        <v>-0.004188739139607378</v>
      </c>
      <c r="Y14" s="69">
        <v>-0.004188739139607378</v>
      </c>
      <c r="Z14" s="50"/>
      <c r="AA14" s="50"/>
      <c r="AB14" s="50"/>
      <c r="AC14" s="50"/>
      <c r="AD14" s="50"/>
      <c r="AE14" s="50"/>
      <c r="AF14" s="50"/>
      <c r="AG14" s="50"/>
      <c r="AH14" s="50"/>
      <c r="AI14" s="51"/>
      <c r="AJ14" s="51"/>
      <c r="AK14" s="51"/>
      <c r="AL14" s="51"/>
    </row>
    <row r="15" spans="1:38" s="48" customFormat="1" ht="31.5" customHeight="1">
      <c r="A15" s="6" t="s">
        <v>157</v>
      </c>
      <c r="B15" s="53">
        <v>217994</v>
      </c>
      <c r="C15" s="53">
        <v>217994</v>
      </c>
      <c r="D15" s="53"/>
      <c r="E15" s="53"/>
      <c r="F15" s="53"/>
      <c r="G15" s="53"/>
      <c r="H15" s="60" t="s">
        <v>192</v>
      </c>
      <c r="I15" s="54"/>
      <c r="J15" s="55" t="s">
        <v>90</v>
      </c>
      <c r="K15" s="56">
        <v>6.25</v>
      </c>
      <c r="L15" s="56">
        <v>9.86</v>
      </c>
      <c r="M15" s="56">
        <v>16.17</v>
      </c>
      <c r="N15" s="53">
        <v>118754</v>
      </c>
      <c r="O15" s="92">
        <f t="shared" si="0"/>
        <v>54.4758112608604</v>
      </c>
      <c r="P15" s="53">
        <v>217994</v>
      </c>
      <c r="Q15" s="122">
        <f t="shared" si="1"/>
        <v>100</v>
      </c>
      <c r="T15" s="49"/>
      <c r="U15" s="49"/>
      <c r="V15" s="49"/>
      <c r="W15" s="68">
        <v>0</v>
      </c>
      <c r="X15" s="69">
        <v>-0.004188739139607378</v>
      </c>
      <c r="Y15" s="69">
        <v>-0.004188739139607378</v>
      </c>
      <c r="Z15" s="50"/>
      <c r="AA15" s="50"/>
      <c r="AB15" s="50"/>
      <c r="AC15" s="50"/>
      <c r="AD15" s="50"/>
      <c r="AE15" s="50"/>
      <c r="AF15" s="50"/>
      <c r="AG15" s="50"/>
      <c r="AH15" s="50"/>
      <c r="AI15" s="51"/>
      <c r="AJ15" s="51"/>
      <c r="AK15" s="51"/>
      <c r="AL15" s="51"/>
    </row>
    <row r="16" spans="1:38" s="48" customFormat="1" ht="27" customHeight="1">
      <c r="A16" s="52" t="s">
        <v>71</v>
      </c>
      <c r="B16" s="53">
        <v>810939</v>
      </c>
      <c r="C16" s="53">
        <v>810939</v>
      </c>
      <c r="D16" s="53"/>
      <c r="E16" s="53"/>
      <c r="F16" s="53"/>
      <c r="G16" s="53"/>
      <c r="H16" s="60"/>
      <c r="I16" s="54"/>
      <c r="J16" s="55" t="s">
        <v>88</v>
      </c>
      <c r="K16" s="61"/>
      <c r="L16" s="61"/>
      <c r="M16" s="61"/>
      <c r="N16" s="53">
        <v>810939</v>
      </c>
      <c r="O16" s="109">
        <f t="shared" si="0"/>
        <v>100</v>
      </c>
      <c r="P16" s="53">
        <v>810939</v>
      </c>
      <c r="Q16" s="122">
        <f t="shared" si="1"/>
        <v>100</v>
      </c>
      <c r="T16" s="49"/>
      <c r="U16" s="49"/>
      <c r="V16" s="49"/>
      <c r="W16" s="68">
        <v>0</v>
      </c>
      <c r="X16" s="69">
        <v>0</v>
      </c>
      <c r="Y16" s="69">
        <v>0</v>
      </c>
      <c r="Z16" s="50"/>
      <c r="AA16" s="50"/>
      <c r="AB16" s="50"/>
      <c r="AC16" s="50"/>
      <c r="AD16" s="50"/>
      <c r="AE16" s="50"/>
      <c r="AF16" s="50"/>
      <c r="AG16" s="50"/>
      <c r="AH16" s="50"/>
      <c r="AI16" s="51"/>
      <c r="AJ16" s="51"/>
      <c r="AK16" s="51"/>
      <c r="AL16" s="51"/>
    </row>
    <row r="17" spans="1:38" s="48" customFormat="1" ht="27" customHeight="1">
      <c r="A17" s="2" t="s">
        <v>56</v>
      </c>
      <c r="B17" s="44">
        <f>B18+B31+B34</f>
        <v>198142804</v>
      </c>
      <c r="C17" s="44">
        <f>C18+C31+C34</f>
        <v>66913790</v>
      </c>
      <c r="D17" s="44">
        <f>D18+D31+D34</f>
        <v>1298773</v>
      </c>
      <c r="E17" s="44"/>
      <c r="F17" s="44"/>
      <c r="G17" s="44">
        <f>G18+G31+G34</f>
        <v>129930241</v>
      </c>
      <c r="H17" s="87"/>
      <c r="I17" s="45"/>
      <c r="J17" s="55"/>
      <c r="K17" s="47"/>
      <c r="L17" s="47"/>
      <c r="M17" s="47"/>
      <c r="N17" s="44">
        <f>N18+N31+N34</f>
        <v>57636442</v>
      </c>
      <c r="O17" s="39">
        <f t="shared" si="0"/>
        <v>29.08833469420368</v>
      </c>
      <c r="P17" s="44">
        <f>P18+P31+P34</f>
        <v>104421489</v>
      </c>
      <c r="Q17" s="126">
        <f t="shared" si="1"/>
        <v>52.70011672995199</v>
      </c>
      <c r="T17" s="49"/>
      <c r="U17" s="49"/>
      <c r="V17" s="49"/>
      <c r="W17" s="68">
        <v>0</v>
      </c>
      <c r="X17" s="69">
        <v>0.004771695411669441</v>
      </c>
      <c r="Y17" s="69">
        <v>0.003441278829122041</v>
      </c>
      <c r="Z17" s="50"/>
      <c r="AA17" s="50"/>
      <c r="AB17" s="50"/>
      <c r="AC17" s="50"/>
      <c r="AD17" s="50"/>
      <c r="AE17" s="50"/>
      <c r="AF17" s="50"/>
      <c r="AG17" s="50"/>
      <c r="AH17" s="50"/>
      <c r="AI17" s="51"/>
      <c r="AJ17" s="51"/>
      <c r="AK17" s="51"/>
      <c r="AL17" s="51"/>
    </row>
    <row r="18" spans="1:38" s="48" customFormat="1" ht="27" customHeight="1">
      <c r="A18" s="52" t="s">
        <v>89</v>
      </c>
      <c r="B18" s="53">
        <f>SUM(B19:B30)</f>
        <v>163083543</v>
      </c>
      <c r="C18" s="53">
        <f>SUM(C19:C30)</f>
        <v>50686988</v>
      </c>
      <c r="D18" s="53"/>
      <c r="E18" s="53"/>
      <c r="F18" s="53"/>
      <c r="G18" s="53">
        <f>SUM(G19:G30)</f>
        <v>112396555</v>
      </c>
      <c r="H18" s="60"/>
      <c r="I18" s="54"/>
      <c r="J18" s="70"/>
      <c r="K18" s="56"/>
      <c r="L18" s="56"/>
      <c r="M18" s="56"/>
      <c r="N18" s="53">
        <f>SUM(N19:N30)</f>
        <v>46976060</v>
      </c>
      <c r="O18" s="92">
        <f t="shared" si="0"/>
        <v>28.80490522578357</v>
      </c>
      <c r="P18" s="53">
        <f>SUM(P19:P30)</f>
        <v>92846162</v>
      </c>
      <c r="Q18" s="122">
        <f t="shared" si="1"/>
        <v>56.93165618801892</v>
      </c>
      <c r="X18" s="71"/>
      <c r="Z18" s="51"/>
      <c r="AA18" s="51"/>
      <c r="AB18" s="51"/>
      <c r="AC18" s="51"/>
      <c r="AD18" s="51"/>
      <c r="AE18" s="51"/>
      <c r="AF18" s="51"/>
      <c r="AG18" s="51"/>
      <c r="AH18" s="51"/>
      <c r="AI18" s="51"/>
      <c r="AJ18" s="51"/>
      <c r="AK18" s="51"/>
      <c r="AL18" s="51"/>
    </row>
    <row r="19" spans="1:38" s="48" customFormat="1" ht="52.5" customHeight="1">
      <c r="A19" s="6" t="s">
        <v>26</v>
      </c>
      <c r="B19" s="53">
        <v>46912284</v>
      </c>
      <c r="C19" s="53">
        <v>17394448</v>
      </c>
      <c r="D19" s="53"/>
      <c r="E19" s="53"/>
      <c r="F19" s="53"/>
      <c r="G19" s="53">
        <v>29517836</v>
      </c>
      <c r="H19" s="60" t="s">
        <v>193</v>
      </c>
      <c r="I19" s="54"/>
      <c r="J19" s="70" t="s">
        <v>91</v>
      </c>
      <c r="K19" s="56">
        <v>5.12</v>
      </c>
      <c r="L19" s="56">
        <v>7.37</v>
      </c>
      <c r="M19" s="56">
        <v>12.55</v>
      </c>
      <c r="N19" s="53">
        <v>13817658</v>
      </c>
      <c r="O19" s="92">
        <f t="shared" si="0"/>
        <v>29.45424273096573</v>
      </c>
      <c r="P19" s="53">
        <v>31369324</v>
      </c>
      <c r="Q19" s="122">
        <f t="shared" si="1"/>
        <v>66.86803823066897</v>
      </c>
      <c r="X19" s="71"/>
      <c r="Y19" s="72"/>
      <c r="Z19" s="51"/>
      <c r="AA19" s="51"/>
      <c r="AB19" s="51"/>
      <c r="AC19" s="51"/>
      <c r="AD19" s="51"/>
      <c r="AE19" s="51"/>
      <c r="AF19" s="51"/>
      <c r="AG19" s="51"/>
      <c r="AH19" s="51"/>
      <c r="AI19" s="51"/>
      <c r="AJ19" s="51"/>
      <c r="AK19" s="51"/>
      <c r="AL19" s="51"/>
    </row>
    <row r="20" spans="1:38" s="48" customFormat="1" ht="43.5" customHeight="1">
      <c r="A20" s="6" t="s">
        <v>24</v>
      </c>
      <c r="B20" s="53">
        <v>18210934</v>
      </c>
      <c r="C20" s="53">
        <v>3687087</v>
      </c>
      <c r="D20" s="53"/>
      <c r="E20" s="53"/>
      <c r="F20" s="53"/>
      <c r="G20" s="53">
        <v>14523847</v>
      </c>
      <c r="H20" s="60" t="s">
        <v>194</v>
      </c>
      <c r="I20" s="54"/>
      <c r="J20" s="70" t="s">
        <v>92</v>
      </c>
      <c r="K20" s="56">
        <v>3.39</v>
      </c>
      <c r="L20" s="56">
        <v>17.6</v>
      </c>
      <c r="M20" s="56">
        <v>5.92</v>
      </c>
      <c r="N20" s="53">
        <v>758221</v>
      </c>
      <c r="O20" s="92">
        <f t="shared" si="0"/>
        <v>4.163548118948759</v>
      </c>
      <c r="P20" s="53">
        <v>1196567</v>
      </c>
      <c r="Q20" s="122">
        <f t="shared" si="1"/>
        <v>6.570596543812634</v>
      </c>
      <c r="X20" s="71"/>
      <c r="Z20" s="51"/>
      <c r="AA20" s="51"/>
      <c r="AB20" s="51"/>
      <c r="AC20" s="51"/>
      <c r="AD20" s="51"/>
      <c r="AE20" s="51"/>
      <c r="AF20" s="51"/>
      <c r="AG20" s="51"/>
      <c r="AH20" s="51"/>
      <c r="AI20" s="51"/>
      <c r="AJ20" s="51"/>
      <c r="AK20" s="51"/>
      <c r="AL20" s="51"/>
    </row>
    <row r="21" spans="1:38" s="48" customFormat="1" ht="52.5" customHeight="1">
      <c r="A21" s="6" t="s">
        <v>25</v>
      </c>
      <c r="B21" s="53">
        <v>38861939</v>
      </c>
      <c r="C21" s="53">
        <v>14755829</v>
      </c>
      <c r="D21" s="53"/>
      <c r="E21" s="53"/>
      <c r="F21" s="53"/>
      <c r="G21" s="53">
        <v>24106110</v>
      </c>
      <c r="H21" s="60" t="s">
        <v>265</v>
      </c>
      <c r="I21" s="54"/>
      <c r="J21" s="70" t="s">
        <v>93</v>
      </c>
      <c r="K21" s="56">
        <v>5.19</v>
      </c>
      <c r="L21" s="56">
        <v>11.12</v>
      </c>
      <c r="M21" s="56">
        <v>9.64</v>
      </c>
      <c r="N21" s="53">
        <v>7745900</v>
      </c>
      <c r="O21" s="92">
        <f t="shared" si="0"/>
        <v>19.93184128048783</v>
      </c>
      <c r="P21" s="53">
        <v>31630485</v>
      </c>
      <c r="Q21" s="122">
        <f t="shared" si="1"/>
        <v>81.39193723709978</v>
      </c>
      <c r="X21" s="71"/>
      <c r="Z21" s="51"/>
      <c r="AA21" s="51"/>
      <c r="AB21" s="51"/>
      <c r="AC21" s="51"/>
      <c r="AD21" s="51"/>
      <c r="AE21" s="51"/>
      <c r="AF21" s="51"/>
      <c r="AG21" s="51"/>
      <c r="AH21" s="51"/>
      <c r="AI21" s="51"/>
      <c r="AJ21" s="51"/>
      <c r="AK21" s="51"/>
      <c r="AL21" s="51"/>
    </row>
    <row r="22" spans="1:38" s="48" customFormat="1" ht="50.25" customHeight="1">
      <c r="A22" s="6" t="s">
        <v>23</v>
      </c>
      <c r="B22" s="53">
        <v>35977919</v>
      </c>
      <c r="C22" s="53">
        <v>7460699</v>
      </c>
      <c r="D22" s="53"/>
      <c r="E22" s="53"/>
      <c r="F22" s="53"/>
      <c r="G22" s="53">
        <v>28517220</v>
      </c>
      <c r="H22" s="60" t="s">
        <v>266</v>
      </c>
      <c r="I22" s="54"/>
      <c r="J22" s="70" t="s">
        <v>94</v>
      </c>
      <c r="K22" s="56">
        <v>3.8</v>
      </c>
      <c r="L22" s="56"/>
      <c r="M22" s="56">
        <v>15</v>
      </c>
      <c r="N22" s="53">
        <v>11856095</v>
      </c>
      <c r="O22" s="92">
        <f t="shared" si="0"/>
        <v>32.95380980762117</v>
      </c>
      <c r="P22" s="53">
        <v>12768746</v>
      </c>
      <c r="Q22" s="122">
        <f t="shared" si="1"/>
        <v>35.49050738593302</v>
      </c>
      <c r="X22" s="71"/>
      <c r="Z22" s="51"/>
      <c r="AA22" s="51"/>
      <c r="AB22" s="51"/>
      <c r="AC22" s="51"/>
      <c r="AD22" s="51"/>
      <c r="AE22" s="51"/>
      <c r="AF22" s="51"/>
      <c r="AG22" s="51"/>
      <c r="AH22" s="51"/>
      <c r="AI22" s="51"/>
      <c r="AJ22" s="51"/>
      <c r="AK22" s="51"/>
      <c r="AL22" s="51"/>
    </row>
    <row r="23" spans="1:38" s="48" customFormat="1" ht="66" customHeight="1">
      <c r="A23" s="6" t="s">
        <v>22</v>
      </c>
      <c r="B23" s="53">
        <v>1552654</v>
      </c>
      <c r="C23" s="53">
        <v>518587</v>
      </c>
      <c r="D23" s="53"/>
      <c r="E23" s="53"/>
      <c r="F23" s="53"/>
      <c r="G23" s="53">
        <v>1034067</v>
      </c>
      <c r="H23" s="60" t="s">
        <v>267</v>
      </c>
      <c r="I23" s="54"/>
      <c r="J23" s="70" t="s">
        <v>95</v>
      </c>
      <c r="K23" s="56">
        <v>4.34</v>
      </c>
      <c r="L23" s="56"/>
      <c r="M23" s="56">
        <v>15</v>
      </c>
      <c r="N23" s="53">
        <v>700532</v>
      </c>
      <c r="O23" s="92">
        <f t="shared" si="0"/>
        <v>45.11835862980419</v>
      </c>
      <c r="P23" s="53">
        <v>1552654</v>
      </c>
      <c r="Q23" s="122">
        <f>P23/B23*100</f>
        <v>100</v>
      </c>
      <c r="X23" s="71"/>
      <c r="Z23" s="51"/>
      <c r="AA23" s="51"/>
      <c r="AB23" s="51"/>
      <c r="AC23" s="51"/>
      <c r="AD23" s="51"/>
      <c r="AE23" s="51"/>
      <c r="AF23" s="51"/>
      <c r="AG23" s="51"/>
      <c r="AH23" s="51"/>
      <c r="AI23" s="51"/>
      <c r="AJ23" s="51"/>
      <c r="AK23" s="51"/>
      <c r="AL23" s="51"/>
    </row>
    <row r="24" spans="1:38" s="48" customFormat="1" ht="34.5" customHeight="1">
      <c r="A24" s="80" t="s">
        <v>21</v>
      </c>
      <c r="B24" s="81">
        <v>1829000</v>
      </c>
      <c r="C24" s="81">
        <v>608850</v>
      </c>
      <c r="D24" s="81"/>
      <c r="E24" s="81"/>
      <c r="F24" s="81"/>
      <c r="G24" s="81">
        <v>1220150</v>
      </c>
      <c r="H24" s="88" t="s">
        <v>195</v>
      </c>
      <c r="I24" s="82"/>
      <c r="J24" s="83" t="s">
        <v>96</v>
      </c>
      <c r="K24" s="84">
        <v>5.06</v>
      </c>
      <c r="L24" s="84">
        <v>9.94</v>
      </c>
      <c r="M24" s="84">
        <v>12.7</v>
      </c>
      <c r="N24" s="81">
        <v>1330000</v>
      </c>
      <c r="O24" s="100">
        <f t="shared" si="0"/>
        <v>72.71733187534171</v>
      </c>
      <c r="P24" s="81">
        <v>1653810</v>
      </c>
      <c r="Q24" s="127">
        <f t="shared" si="1"/>
        <v>90.4215418261345</v>
      </c>
      <c r="X24" s="71"/>
      <c r="Z24" s="51"/>
      <c r="AA24" s="51"/>
      <c r="AB24" s="51"/>
      <c r="AC24" s="51"/>
      <c r="AD24" s="51"/>
      <c r="AE24" s="51"/>
      <c r="AF24" s="51"/>
      <c r="AG24" s="51"/>
      <c r="AH24" s="51"/>
      <c r="AI24" s="51"/>
      <c r="AJ24" s="51"/>
      <c r="AK24" s="51"/>
      <c r="AL24" s="51"/>
    </row>
    <row r="25" spans="1:38" s="48" customFormat="1" ht="33" customHeight="1">
      <c r="A25" s="93" t="s">
        <v>20</v>
      </c>
      <c r="B25" s="94">
        <v>731579</v>
      </c>
      <c r="C25" s="94">
        <v>261579</v>
      </c>
      <c r="D25" s="94"/>
      <c r="E25" s="94"/>
      <c r="F25" s="94"/>
      <c r="G25" s="94">
        <v>470000</v>
      </c>
      <c r="H25" s="95" t="s">
        <v>268</v>
      </c>
      <c r="I25" s="96"/>
      <c r="J25" s="97" t="s">
        <v>96</v>
      </c>
      <c r="K25" s="98">
        <v>5.14</v>
      </c>
      <c r="L25" s="98">
        <v>8.47</v>
      </c>
      <c r="M25" s="98">
        <v>14.9</v>
      </c>
      <c r="N25" s="94">
        <v>420000</v>
      </c>
      <c r="O25" s="99">
        <f t="shared" si="0"/>
        <v>57.41006781222534</v>
      </c>
      <c r="P25" s="94">
        <v>715620</v>
      </c>
      <c r="Q25" s="128">
        <f t="shared" si="1"/>
        <v>97.81855411377308</v>
      </c>
      <c r="X25" s="71"/>
      <c r="Z25" s="51"/>
      <c r="AA25" s="51"/>
      <c r="AB25" s="51"/>
      <c r="AC25" s="51"/>
      <c r="AD25" s="51"/>
      <c r="AE25" s="51"/>
      <c r="AF25" s="51"/>
      <c r="AG25" s="51"/>
      <c r="AH25" s="51"/>
      <c r="AI25" s="51"/>
      <c r="AJ25" s="51"/>
      <c r="AK25" s="51"/>
      <c r="AL25" s="51"/>
    </row>
    <row r="26" spans="1:38" s="48" customFormat="1" ht="45" customHeight="1">
      <c r="A26" s="6" t="s">
        <v>19</v>
      </c>
      <c r="B26" s="53">
        <v>9484689</v>
      </c>
      <c r="C26" s="53">
        <v>3556141</v>
      </c>
      <c r="D26" s="53"/>
      <c r="E26" s="53"/>
      <c r="F26" s="53"/>
      <c r="G26" s="53">
        <v>5928548</v>
      </c>
      <c r="H26" s="60" t="s">
        <v>196</v>
      </c>
      <c r="I26" s="54"/>
      <c r="J26" s="70" t="s">
        <v>97</v>
      </c>
      <c r="K26" s="56">
        <v>5.59</v>
      </c>
      <c r="L26" s="56">
        <v>12.25</v>
      </c>
      <c r="M26" s="56">
        <v>8.6</v>
      </c>
      <c r="N26" s="53">
        <v>8129170</v>
      </c>
      <c r="O26" s="57">
        <f t="shared" si="0"/>
        <v>85.70834531316736</v>
      </c>
      <c r="P26" s="53">
        <v>9484689</v>
      </c>
      <c r="Q26" s="122">
        <f t="shared" si="1"/>
        <v>100</v>
      </c>
      <c r="X26" s="71"/>
      <c r="Z26" s="51"/>
      <c r="AA26" s="51"/>
      <c r="AB26" s="51"/>
      <c r="AC26" s="51"/>
      <c r="AD26" s="51"/>
      <c r="AE26" s="51"/>
      <c r="AF26" s="51"/>
      <c r="AG26" s="51"/>
      <c r="AH26" s="51"/>
      <c r="AI26" s="51"/>
      <c r="AJ26" s="51"/>
      <c r="AK26" s="51"/>
      <c r="AL26" s="51"/>
    </row>
    <row r="27" spans="1:38" s="48" customFormat="1" ht="33" customHeight="1">
      <c r="A27" s="6" t="s">
        <v>18</v>
      </c>
      <c r="B27" s="53">
        <v>1829000</v>
      </c>
      <c r="C27" s="53">
        <v>608850</v>
      </c>
      <c r="D27" s="53"/>
      <c r="E27" s="53"/>
      <c r="F27" s="53"/>
      <c r="G27" s="53">
        <v>1220150</v>
      </c>
      <c r="H27" s="60" t="s">
        <v>195</v>
      </c>
      <c r="I27" s="54"/>
      <c r="J27" s="70" t="s">
        <v>98</v>
      </c>
      <c r="K27" s="56">
        <v>5.05</v>
      </c>
      <c r="L27" s="56">
        <v>10.01</v>
      </c>
      <c r="M27" s="56">
        <v>12.7</v>
      </c>
      <c r="N27" s="53">
        <v>1465000</v>
      </c>
      <c r="O27" s="57">
        <f t="shared" si="0"/>
        <v>80.098414434117</v>
      </c>
      <c r="P27" s="53">
        <v>1645100</v>
      </c>
      <c r="Q27" s="122">
        <f t="shared" si="1"/>
        <v>89.94532531437945</v>
      </c>
      <c r="X27" s="71"/>
      <c r="Z27" s="51"/>
      <c r="AA27" s="51"/>
      <c r="AB27" s="51"/>
      <c r="AC27" s="51"/>
      <c r="AD27" s="51"/>
      <c r="AE27" s="51"/>
      <c r="AF27" s="51"/>
      <c r="AG27" s="51"/>
      <c r="AH27" s="51"/>
      <c r="AI27" s="51"/>
      <c r="AJ27" s="51"/>
      <c r="AK27" s="51"/>
      <c r="AL27" s="51"/>
    </row>
    <row r="28" spans="1:38" s="48" customFormat="1" ht="48" customHeight="1">
      <c r="A28" s="6" t="s">
        <v>248</v>
      </c>
      <c r="B28" s="53">
        <v>526966</v>
      </c>
      <c r="C28" s="53">
        <v>197372</v>
      </c>
      <c r="D28" s="53"/>
      <c r="E28" s="53"/>
      <c r="F28" s="53"/>
      <c r="G28" s="53">
        <v>329594</v>
      </c>
      <c r="H28" s="60" t="s">
        <v>197</v>
      </c>
      <c r="I28" s="54"/>
      <c r="J28" s="70" t="s">
        <v>99</v>
      </c>
      <c r="K28" s="56">
        <v>5.09</v>
      </c>
      <c r="L28" s="56">
        <v>12.6</v>
      </c>
      <c r="M28" s="56">
        <v>8.79</v>
      </c>
      <c r="N28" s="53">
        <v>217767</v>
      </c>
      <c r="O28" s="57">
        <f t="shared" si="0"/>
        <v>41.32467749342462</v>
      </c>
      <c r="P28" s="53">
        <v>269081</v>
      </c>
      <c r="Q28" s="122">
        <f t="shared" si="1"/>
        <v>51.062307625159875</v>
      </c>
      <c r="X28" s="71"/>
      <c r="Z28" s="51"/>
      <c r="AA28" s="51"/>
      <c r="AB28" s="51"/>
      <c r="AC28" s="51"/>
      <c r="AD28" s="51"/>
      <c r="AE28" s="51"/>
      <c r="AF28" s="51"/>
      <c r="AG28" s="51"/>
      <c r="AH28" s="51"/>
      <c r="AI28" s="51"/>
      <c r="AJ28" s="51"/>
      <c r="AK28" s="51"/>
      <c r="AL28" s="51"/>
    </row>
    <row r="29" spans="1:38" s="48" customFormat="1" ht="46.5" customHeight="1">
      <c r="A29" s="6" t="s">
        <v>249</v>
      </c>
      <c r="B29" s="53">
        <v>503750</v>
      </c>
      <c r="C29" s="53">
        <v>120080</v>
      </c>
      <c r="D29" s="53"/>
      <c r="E29" s="53"/>
      <c r="F29" s="53"/>
      <c r="G29" s="53">
        <v>383670</v>
      </c>
      <c r="H29" s="60" t="s">
        <v>198</v>
      </c>
      <c r="I29" s="54"/>
      <c r="J29" s="70" t="s">
        <v>100</v>
      </c>
      <c r="K29" s="56">
        <v>5.13</v>
      </c>
      <c r="L29" s="56">
        <v>19.77</v>
      </c>
      <c r="M29" s="56">
        <v>5.77</v>
      </c>
      <c r="N29" s="53">
        <v>291459</v>
      </c>
      <c r="O29" s="57">
        <f t="shared" si="0"/>
        <v>57.85786600496278</v>
      </c>
      <c r="P29" s="53">
        <v>292759</v>
      </c>
      <c r="Q29" s="122">
        <f t="shared" si="1"/>
        <v>58.115930521091805</v>
      </c>
      <c r="X29" s="71"/>
      <c r="Z29" s="51"/>
      <c r="AA29" s="51"/>
      <c r="AB29" s="51"/>
      <c r="AC29" s="51"/>
      <c r="AD29" s="51"/>
      <c r="AE29" s="51"/>
      <c r="AF29" s="51"/>
      <c r="AG29" s="51"/>
      <c r="AH29" s="51"/>
      <c r="AI29" s="51"/>
      <c r="AJ29" s="51"/>
      <c r="AK29" s="51"/>
      <c r="AL29" s="51"/>
    </row>
    <row r="30" spans="1:38" s="48" customFormat="1" ht="46.5" customHeight="1">
      <c r="A30" s="6" t="s">
        <v>250</v>
      </c>
      <c r="B30" s="53">
        <v>6662829</v>
      </c>
      <c r="C30" s="53">
        <v>1517466</v>
      </c>
      <c r="D30" s="53"/>
      <c r="E30" s="53"/>
      <c r="F30" s="53"/>
      <c r="G30" s="53">
        <v>5145363</v>
      </c>
      <c r="H30" s="60" t="s">
        <v>199</v>
      </c>
      <c r="I30" s="54"/>
      <c r="J30" s="70" t="s">
        <v>101</v>
      </c>
      <c r="K30" s="56">
        <v>4.16</v>
      </c>
      <c r="L30" s="56"/>
      <c r="M30" s="56">
        <v>15</v>
      </c>
      <c r="N30" s="53">
        <v>244258</v>
      </c>
      <c r="O30" s="57">
        <f t="shared" si="0"/>
        <v>3.665980321572113</v>
      </c>
      <c r="P30" s="53">
        <v>267327</v>
      </c>
      <c r="Q30" s="122">
        <f t="shared" si="1"/>
        <v>4.012214631352538</v>
      </c>
      <c r="X30" s="71"/>
      <c r="Z30" s="51"/>
      <c r="AA30" s="51"/>
      <c r="AB30" s="51"/>
      <c r="AC30" s="51"/>
      <c r="AD30" s="51"/>
      <c r="AE30" s="51"/>
      <c r="AF30" s="51"/>
      <c r="AG30" s="51"/>
      <c r="AH30" s="51"/>
      <c r="AI30" s="51"/>
      <c r="AJ30" s="51"/>
      <c r="AK30" s="51"/>
      <c r="AL30" s="51"/>
    </row>
    <row r="31" spans="1:38" s="48" customFormat="1" ht="26.25" customHeight="1">
      <c r="A31" s="52" t="s">
        <v>155</v>
      </c>
      <c r="B31" s="53">
        <f>B32+B33</f>
        <v>21917108</v>
      </c>
      <c r="C31" s="53">
        <f>C32+C33</f>
        <v>4383422</v>
      </c>
      <c r="D31" s="53"/>
      <c r="E31" s="53"/>
      <c r="F31" s="53"/>
      <c r="G31" s="53">
        <f>G32+G33</f>
        <v>17533686</v>
      </c>
      <c r="H31" s="60"/>
      <c r="I31" s="54"/>
      <c r="J31" s="70"/>
      <c r="K31" s="56"/>
      <c r="L31" s="56"/>
      <c r="M31" s="56"/>
      <c r="N31" s="53">
        <f>N32+N33</f>
        <v>91506</v>
      </c>
      <c r="O31" s="57">
        <f t="shared" si="0"/>
        <v>0.4175094633835814</v>
      </c>
      <c r="P31" s="53">
        <f>P32+P33</f>
        <v>91506</v>
      </c>
      <c r="Q31" s="122">
        <f t="shared" si="1"/>
        <v>0.4175094633835814</v>
      </c>
      <c r="X31" s="71"/>
      <c r="Z31" s="51"/>
      <c r="AA31" s="51"/>
      <c r="AB31" s="51"/>
      <c r="AC31" s="51"/>
      <c r="AD31" s="51"/>
      <c r="AE31" s="51"/>
      <c r="AF31" s="51"/>
      <c r="AG31" s="51"/>
      <c r="AH31" s="51"/>
      <c r="AI31" s="51"/>
      <c r="AJ31" s="51"/>
      <c r="AK31" s="51"/>
      <c r="AL31" s="51"/>
    </row>
    <row r="32" spans="1:38" s="48" customFormat="1" ht="63.75" customHeight="1">
      <c r="A32" s="6" t="s">
        <v>17</v>
      </c>
      <c r="B32" s="53">
        <v>20502108</v>
      </c>
      <c r="C32" s="53">
        <v>4100422</v>
      </c>
      <c r="D32" s="53"/>
      <c r="E32" s="53"/>
      <c r="F32" s="53"/>
      <c r="G32" s="53">
        <v>16401686</v>
      </c>
      <c r="H32" s="60" t="s">
        <v>200</v>
      </c>
      <c r="I32" s="54"/>
      <c r="J32" s="70" t="s">
        <v>102</v>
      </c>
      <c r="K32" s="56">
        <v>3.21</v>
      </c>
      <c r="L32" s="56">
        <v>4.55</v>
      </c>
      <c r="M32" s="56">
        <v>14.14</v>
      </c>
      <c r="N32" s="53">
        <v>61506</v>
      </c>
      <c r="O32" s="57">
        <f t="shared" si="0"/>
        <v>0.2999984196746988</v>
      </c>
      <c r="P32" s="53">
        <v>61506</v>
      </c>
      <c r="Q32" s="122">
        <f t="shared" si="1"/>
        <v>0.2999984196746988</v>
      </c>
      <c r="X32" s="71"/>
      <c r="Z32" s="51"/>
      <c r="AA32" s="51"/>
      <c r="AB32" s="51"/>
      <c r="AC32" s="51"/>
      <c r="AD32" s="51"/>
      <c r="AE32" s="51"/>
      <c r="AF32" s="51"/>
      <c r="AG32" s="51"/>
      <c r="AH32" s="51"/>
      <c r="AI32" s="51"/>
      <c r="AJ32" s="51"/>
      <c r="AK32" s="51"/>
      <c r="AL32" s="51"/>
    </row>
    <row r="33" spans="1:38" s="48" customFormat="1" ht="60" customHeight="1">
      <c r="A33" s="6" t="s">
        <v>16</v>
      </c>
      <c r="B33" s="53">
        <v>1415000</v>
      </c>
      <c r="C33" s="53">
        <v>283000</v>
      </c>
      <c r="D33" s="53"/>
      <c r="E33" s="53"/>
      <c r="F33" s="53"/>
      <c r="G33" s="53">
        <v>1132000</v>
      </c>
      <c r="H33" s="60" t="s">
        <v>293</v>
      </c>
      <c r="I33" s="54"/>
      <c r="J33" s="70" t="s">
        <v>103</v>
      </c>
      <c r="K33" s="56">
        <v>3.25</v>
      </c>
      <c r="L33" s="56"/>
      <c r="M33" s="56">
        <v>15</v>
      </c>
      <c r="N33" s="53">
        <v>30000</v>
      </c>
      <c r="O33" s="57">
        <f t="shared" si="0"/>
        <v>2.1201413427561837</v>
      </c>
      <c r="P33" s="53">
        <v>30000</v>
      </c>
      <c r="Q33" s="122">
        <f t="shared" si="1"/>
        <v>2.1201413427561837</v>
      </c>
      <c r="X33" s="71"/>
      <c r="Z33" s="51"/>
      <c r="AA33" s="51"/>
      <c r="AB33" s="51"/>
      <c r="AC33" s="51"/>
      <c r="AD33" s="51"/>
      <c r="AE33" s="51"/>
      <c r="AF33" s="51"/>
      <c r="AG33" s="51"/>
      <c r="AH33" s="51"/>
      <c r="AI33" s="51"/>
      <c r="AJ33" s="51"/>
      <c r="AK33" s="51"/>
      <c r="AL33" s="51"/>
    </row>
    <row r="34" spans="1:53" s="48" customFormat="1" ht="26.25" customHeight="1">
      <c r="A34" s="52" t="s">
        <v>154</v>
      </c>
      <c r="B34" s="53">
        <f>B35+B36</f>
        <v>13142153</v>
      </c>
      <c r="C34" s="53">
        <f>C35+C36</f>
        <v>11843380</v>
      </c>
      <c r="D34" s="53">
        <f>D35+D36</f>
        <v>1298773</v>
      </c>
      <c r="E34" s="53"/>
      <c r="F34" s="53"/>
      <c r="G34" s="53"/>
      <c r="H34" s="60"/>
      <c r="I34" s="54"/>
      <c r="J34" s="70"/>
      <c r="K34" s="56"/>
      <c r="L34" s="56"/>
      <c r="M34" s="56"/>
      <c r="N34" s="53">
        <f>N35+N36</f>
        <v>10568876</v>
      </c>
      <c r="O34" s="57">
        <f t="shared" si="0"/>
        <v>80.41966944076819</v>
      </c>
      <c r="P34" s="53">
        <f>P35+P36</f>
        <v>11483821</v>
      </c>
      <c r="Q34" s="122">
        <f t="shared" si="1"/>
        <v>87.38158047619747</v>
      </c>
      <c r="Z34" s="73"/>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row>
    <row r="35" spans="1:53" s="48" customFormat="1" ht="26.25" customHeight="1">
      <c r="A35" s="6" t="s">
        <v>159</v>
      </c>
      <c r="B35" s="53">
        <v>8424550</v>
      </c>
      <c r="C35" s="53">
        <v>8424550</v>
      </c>
      <c r="D35" s="53"/>
      <c r="E35" s="53"/>
      <c r="F35" s="53"/>
      <c r="G35" s="53"/>
      <c r="H35" s="60"/>
      <c r="I35" s="54"/>
      <c r="J35" s="70"/>
      <c r="K35" s="56"/>
      <c r="L35" s="56"/>
      <c r="M35" s="56"/>
      <c r="N35" s="53">
        <v>5851273</v>
      </c>
      <c r="O35" s="57">
        <f t="shared" si="0"/>
        <v>69.45502133645121</v>
      </c>
      <c r="P35" s="53">
        <v>6766218</v>
      </c>
      <c r="Q35" s="122">
        <f t="shared" si="1"/>
        <v>80.31548272608032</v>
      </c>
      <c r="Z35" s="75"/>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3"/>
      <c r="AY35" s="73"/>
      <c r="AZ35" s="73"/>
      <c r="BA35" s="73"/>
    </row>
    <row r="36" spans="1:53" s="48" customFormat="1" ht="26.25" customHeight="1">
      <c r="A36" s="6" t="s">
        <v>160</v>
      </c>
      <c r="B36" s="53">
        <v>4717603</v>
      </c>
      <c r="C36" s="53">
        <v>3418830</v>
      </c>
      <c r="D36" s="53">
        <v>1298773</v>
      </c>
      <c r="E36" s="53"/>
      <c r="F36" s="53"/>
      <c r="G36" s="53"/>
      <c r="H36" s="60"/>
      <c r="I36" s="54"/>
      <c r="J36" s="70" t="s">
        <v>88</v>
      </c>
      <c r="K36" s="56"/>
      <c r="L36" s="56"/>
      <c r="M36" s="56"/>
      <c r="N36" s="53">
        <v>4717603</v>
      </c>
      <c r="O36" s="109">
        <f t="shared" si="0"/>
        <v>100</v>
      </c>
      <c r="P36" s="53">
        <v>4717603</v>
      </c>
      <c r="Q36" s="122">
        <f t="shared" si="1"/>
        <v>100</v>
      </c>
      <c r="Z36" s="75"/>
      <c r="AA36" s="74"/>
      <c r="AB36" s="74"/>
      <c r="AC36" s="74"/>
      <c r="AD36" s="74"/>
      <c r="AE36" s="74"/>
      <c r="AF36" s="74"/>
      <c r="AG36" s="74"/>
      <c r="AH36" s="74"/>
      <c r="AI36" s="74"/>
      <c r="AJ36" s="73"/>
      <c r="AK36" s="74"/>
      <c r="AL36" s="74"/>
      <c r="AM36" s="74"/>
      <c r="AN36" s="74"/>
      <c r="AO36" s="73"/>
      <c r="AP36" s="74"/>
      <c r="AQ36" s="73"/>
      <c r="AR36" s="73"/>
      <c r="AS36" s="74"/>
      <c r="AT36" s="74"/>
      <c r="AU36" s="74"/>
      <c r="AV36" s="74"/>
      <c r="AW36" s="74"/>
      <c r="AX36" s="74"/>
      <c r="AY36" s="74"/>
      <c r="AZ36" s="73"/>
      <c r="BA36" s="73"/>
    </row>
    <row r="37" spans="1:53" s="48" customFormat="1" ht="26.25" customHeight="1">
      <c r="A37" s="2" t="s">
        <v>57</v>
      </c>
      <c r="B37" s="44">
        <f>B38+B57</f>
        <v>1104294584</v>
      </c>
      <c r="C37" s="44">
        <f>C38+C57</f>
        <v>110965610</v>
      </c>
      <c r="D37" s="44"/>
      <c r="E37" s="44">
        <f>E38+E57</f>
        <v>1740000</v>
      </c>
      <c r="F37" s="44">
        <f>F38+F57</f>
        <v>472008</v>
      </c>
      <c r="G37" s="44">
        <f>G38+G57</f>
        <v>991116966</v>
      </c>
      <c r="H37" s="87"/>
      <c r="I37" s="45"/>
      <c r="J37" s="76"/>
      <c r="K37" s="47"/>
      <c r="L37" s="47"/>
      <c r="M37" s="47"/>
      <c r="N37" s="44">
        <f>N38+N57</f>
        <v>142225234</v>
      </c>
      <c r="O37" s="40">
        <f t="shared" si="0"/>
        <v>12.879283848774179</v>
      </c>
      <c r="P37" s="44">
        <f>P38+P57</f>
        <v>521989411</v>
      </c>
      <c r="Q37" s="126">
        <f t="shared" si="1"/>
        <v>47.269036592504015</v>
      </c>
      <c r="Z37" s="75"/>
      <c r="AA37" s="74"/>
      <c r="AB37" s="74"/>
      <c r="AC37" s="74"/>
      <c r="AD37" s="74"/>
      <c r="AE37" s="74"/>
      <c r="AF37" s="74"/>
      <c r="AG37" s="74"/>
      <c r="AH37" s="74"/>
      <c r="AI37" s="74"/>
      <c r="AJ37" s="73"/>
      <c r="AK37" s="74"/>
      <c r="AL37" s="74"/>
      <c r="AM37" s="74"/>
      <c r="AN37" s="74"/>
      <c r="AO37" s="73"/>
      <c r="AP37" s="74"/>
      <c r="AQ37" s="73"/>
      <c r="AR37" s="73"/>
      <c r="AS37" s="74"/>
      <c r="AT37" s="74"/>
      <c r="AU37" s="74"/>
      <c r="AV37" s="74"/>
      <c r="AW37" s="74"/>
      <c r="AX37" s="74"/>
      <c r="AY37" s="74"/>
      <c r="AZ37" s="73"/>
      <c r="BA37" s="73"/>
    </row>
    <row r="38" spans="1:53" s="48" customFormat="1" ht="26.25" customHeight="1">
      <c r="A38" s="52" t="s">
        <v>89</v>
      </c>
      <c r="B38" s="53">
        <f>SUM(B39:B56)</f>
        <v>1032812792</v>
      </c>
      <c r="C38" s="53">
        <f>SUM(C39:C56)</f>
        <v>106378812</v>
      </c>
      <c r="D38" s="53"/>
      <c r="E38" s="53">
        <f>SUM(E39:E56)</f>
        <v>1740000</v>
      </c>
      <c r="F38" s="53">
        <f>SUM(F39:F56)</f>
        <v>472008</v>
      </c>
      <c r="G38" s="53">
        <f>SUM(G39:G56)</f>
        <v>924221972</v>
      </c>
      <c r="H38" s="60"/>
      <c r="I38" s="54"/>
      <c r="J38" s="70"/>
      <c r="K38" s="56"/>
      <c r="L38" s="56"/>
      <c r="M38" s="56"/>
      <c r="N38" s="53">
        <f>SUM(N39:N56)</f>
        <v>85725766</v>
      </c>
      <c r="O38" s="57">
        <f t="shared" si="0"/>
        <v>8.300223105679736</v>
      </c>
      <c r="P38" s="53">
        <f>SUM(P39:P56)</f>
        <v>461157213</v>
      </c>
      <c r="Q38" s="122">
        <f t="shared" si="1"/>
        <v>44.65061011754006</v>
      </c>
      <c r="Z38" s="75"/>
      <c r="AA38" s="74"/>
      <c r="AB38" s="74"/>
      <c r="AC38" s="74"/>
      <c r="AD38" s="74"/>
      <c r="AE38" s="74"/>
      <c r="AF38" s="74"/>
      <c r="AG38" s="74"/>
      <c r="AH38" s="74"/>
      <c r="AI38" s="74"/>
      <c r="AJ38" s="73"/>
      <c r="AK38" s="74"/>
      <c r="AL38" s="74"/>
      <c r="AM38" s="74"/>
      <c r="AN38" s="74"/>
      <c r="AO38" s="73"/>
      <c r="AP38" s="74"/>
      <c r="AQ38" s="73"/>
      <c r="AR38" s="73"/>
      <c r="AS38" s="74"/>
      <c r="AT38" s="74"/>
      <c r="AU38" s="74"/>
      <c r="AV38" s="74"/>
      <c r="AW38" s="74"/>
      <c r="AX38" s="74"/>
      <c r="AY38" s="74"/>
      <c r="AZ38" s="73"/>
      <c r="BA38" s="73"/>
    </row>
    <row r="39" spans="1:53" s="48" customFormat="1" ht="31.5" customHeight="1">
      <c r="A39" s="6" t="s">
        <v>15</v>
      </c>
      <c r="B39" s="53">
        <v>273655905</v>
      </c>
      <c r="C39" s="53">
        <v>31899949</v>
      </c>
      <c r="D39" s="53"/>
      <c r="E39" s="53">
        <v>1740000</v>
      </c>
      <c r="F39" s="53">
        <v>347056</v>
      </c>
      <c r="G39" s="53">
        <v>239668900</v>
      </c>
      <c r="H39" s="60" t="s">
        <v>202</v>
      </c>
      <c r="I39" s="54"/>
      <c r="J39" s="70" t="s">
        <v>104</v>
      </c>
      <c r="K39" s="56">
        <v>3.43</v>
      </c>
      <c r="L39" s="56">
        <v>6.72</v>
      </c>
      <c r="M39" s="56">
        <v>15.65</v>
      </c>
      <c r="N39" s="53">
        <v>14001042</v>
      </c>
      <c r="O39" s="57">
        <f t="shared" si="0"/>
        <v>5.116294493992373</v>
      </c>
      <c r="P39" s="53">
        <v>255790056</v>
      </c>
      <c r="Q39" s="122">
        <f t="shared" si="1"/>
        <v>93.4714184223432</v>
      </c>
      <c r="Z39" s="75"/>
      <c r="AA39" s="74"/>
      <c r="AB39" s="74"/>
      <c r="AC39" s="74"/>
      <c r="AD39" s="74"/>
      <c r="AE39" s="74"/>
      <c r="AF39" s="74"/>
      <c r="AG39" s="74"/>
      <c r="AH39" s="74"/>
      <c r="AI39" s="74"/>
      <c r="AJ39" s="74"/>
      <c r="AK39" s="74"/>
      <c r="AL39" s="74"/>
      <c r="AM39" s="74"/>
      <c r="AN39" s="74"/>
      <c r="AO39" s="73"/>
      <c r="AP39" s="74"/>
      <c r="AQ39" s="73"/>
      <c r="AR39" s="73"/>
      <c r="AS39" s="74"/>
      <c r="AT39" s="74"/>
      <c r="AU39" s="74"/>
      <c r="AV39" s="74"/>
      <c r="AW39" s="74"/>
      <c r="AX39" s="74"/>
      <c r="AY39" s="74"/>
      <c r="AZ39" s="73"/>
      <c r="BA39" s="73"/>
    </row>
    <row r="40" spans="1:53" s="48" customFormat="1" ht="31.5" customHeight="1">
      <c r="A40" s="6" t="s">
        <v>14</v>
      </c>
      <c r="B40" s="53">
        <v>16510044</v>
      </c>
      <c r="C40" s="53">
        <v>1816140</v>
      </c>
      <c r="D40" s="53"/>
      <c r="E40" s="53"/>
      <c r="F40" s="53">
        <v>12000</v>
      </c>
      <c r="G40" s="53">
        <v>14681904</v>
      </c>
      <c r="H40" s="60" t="s">
        <v>203</v>
      </c>
      <c r="I40" s="54"/>
      <c r="J40" s="70" t="s">
        <v>105</v>
      </c>
      <c r="K40" s="56">
        <v>3.5</v>
      </c>
      <c r="L40" s="56">
        <v>3.07</v>
      </c>
      <c r="M40" s="56"/>
      <c r="N40" s="53">
        <v>1436625</v>
      </c>
      <c r="O40" s="57">
        <f t="shared" si="0"/>
        <v>8.701521328471323</v>
      </c>
      <c r="P40" s="53">
        <v>16504277</v>
      </c>
      <c r="Q40" s="122">
        <f t="shared" si="1"/>
        <v>99.96506974784562</v>
      </c>
      <c r="Z40" s="75"/>
      <c r="AA40" s="74"/>
      <c r="AB40" s="74"/>
      <c r="AC40" s="74"/>
      <c r="AD40" s="74"/>
      <c r="AE40" s="74"/>
      <c r="AF40" s="74"/>
      <c r="AG40" s="74"/>
      <c r="AH40" s="74"/>
      <c r="AI40" s="74"/>
      <c r="AJ40" s="74"/>
      <c r="AK40" s="74"/>
      <c r="AL40" s="74"/>
      <c r="AM40" s="74"/>
      <c r="AN40" s="74"/>
      <c r="AO40" s="73"/>
      <c r="AP40" s="74"/>
      <c r="AQ40" s="73"/>
      <c r="AR40" s="73"/>
      <c r="AS40" s="74"/>
      <c r="AT40" s="74"/>
      <c r="AU40" s="74"/>
      <c r="AV40" s="74"/>
      <c r="AW40" s="74"/>
      <c r="AX40" s="74"/>
      <c r="AY40" s="74"/>
      <c r="AZ40" s="73"/>
      <c r="BA40" s="73"/>
    </row>
    <row r="41" spans="1:53" s="48" customFormat="1" ht="37.5" customHeight="1">
      <c r="A41" s="80" t="s">
        <v>13</v>
      </c>
      <c r="B41" s="81">
        <v>9730312</v>
      </c>
      <c r="C41" s="81">
        <v>957032</v>
      </c>
      <c r="D41" s="81"/>
      <c r="E41" s="81"/>
      <c r="F41" s="81">
        <v>16000</v>
      </c>
      <c r="G41" s="81">
        <v>8757280</v>
      </c>
      <c r="H41" s="88" t="s">
        <v>201</v>
      </c>
      <c r="I41" s="82"/>
      <c r="J41" s="83" t="s">
        <v>106</v>
      </c>
      <c r="K41" s="84">
        <v>2.02</v>
      </c>
      <c r="L41" s="84">
        <v>14.51</v>
      </c>
      <c r="M41" s="84">
        <v>8.96</v>
      </c>
      <c r="N41" s="81">
        <v>3397826</v>
      </c>
      <c r="O41" s="100">
        <f t="shared" si="0"/>
        <v>34.92001078691002</v>
      </c>
      <c r="P41" s="81">
        <v>8409730</v>
      </c>
      <c r="Q41" s="127">
        <f t="shared" si="1"/>
        <v>86.42816386566021</v>
      </c>
      <c r="Z41" s="75"/>
      <c r="AA41" s="74"/>
      <c r="AB41" s="74"/>
      <c r="AC41" s="74"/>
      <c r="AD41" s="74"/>
      <c r="AE41" s="74"/>
      <c r="AF41" s="74"/>
      <c r="AG41" s="74"/>
      <c r="AH41" s="74"/>
      <c r="AI41" s="74"/>
      <c r="AJ41" s="74"/>
      <c r="AK41" s="74"/>
      <c r="AL41" s="74"/>
      <c r="AM41" s="74"/>
      <c r="AN41" s="74"/>
      <c r="AO41" s="73"/>
      <c r="AP41" s="74"/>
      <c r="AQ41" s="73"/>
      <c r="AR41" s="73"/>
      <c r="AS41" s="74"/>
      <c r="AT41" s="73"/>
      <c r="AU41" s="73"/>
      <c r="AV41" s="73"/>
      <c r="AW41" s="74"/>
      <c r="AX41" s="74"/>
      <c r="AY41" s="73"/>
      <c r="AZ41" s="73"/>
      <c r="BA41" s="73"/>
    </row>
    <row r="42" spans="1:53" s="48" customFormat="1" ht="33" customHeight="1">
      <c r="A42" s="6" t="s">
        <v>12</v>
      </c>
      <c r="B42" s="53">
        <v>8372216</v>
      </c>
      <c r="C42" s="53">
        <v>456316</v>
      </c>
      <c r="D42" s="53"/>
      <c r="E42" s="53"/>
      <c r="F42" s="53">
        <v>11000</v>
      </c>
      <c r="G42" s="53">
        <v>7904900</v>
      </c>
      <c r="H42" s="60" t="s">
        <v>204</v>
      </c>
      <c r="I42" s="54"/>
      <c r="J42" s="70" t="s">
        <v>107</v>
      </c>
      <c r="K42" s="56">
        <v>2.16</v>
      </c>
      <c r="L42" s="56">
        <v>3.55</v>
      </c>
      <c r="M42" s="56">
        <v>35.85</v>
      </c>
      <c r="N42" s="53">
        <v>1472091</v>
      </c>
      <c r="O42" s="92">
        <f t="shared" si="0"/>
        <v>17.5830508911858</v>
      </c>
      <c r="P42" s="53">
        <v>5951781</v>
      </c>
      <c r="Q42" s="122">
        <f t="shared" si="1"/>
        <v>71.08967327168817</v>
      </c>
      <c r="Z42" s="75"/>
      <c r="AA42" s="74"/>
      <c r="AB42" s="74"/>
      <c r="AC42" s="74"/>
      <c r="AD42" s="74"/>
      <c r="AE42" s="74"/>
      <c r="AF42" s="74"/>
      <c r="AG42" s="74"/>
      <c r="AH42" s="74"/>
      <c r="AI42" s="74"/>
      <c r="AJ42" s="74"/>
      <c r="AK42" s="74"/>
      <c r="AL42" s="74"/>
      <c r="AM42" s="74"/>
      <c r="AN42" s="74"/>
      <c r="AO42" s="73"/>
      <c r="AP42" s="74"/>
      <c r="AQ42" s="73"/>
      <c r="AR42" s="73"/>
      <c r="AS42" s="74"/>
      <c r="AT42" s="73"/>
      <c r="AU42" s="73"/>
      <c r="AV42" s="73"/>
      <c r="AW42" s="74"/>
      <c r="AX42" s="74"/>
      <c r="AY42" s="73"/>
      <c r="AZ42" s="73"/>
      <c r="BA42" s="73"/>
    </row>
    <row r="43" spans="1:53" s="48" customFormat="1" ht="33" customHeight="1">
      <c r="A43" s="6" t="s">
        <v>11</v>
      </c>
      <c r="B43" s="53">
        <v>1573083</v>
      </c>
      <c r="C43" s="53">
        <v>113892</v>
      </c>
      <c r="D43" s="53"/>
      <c r="E43" s="53"/>
      <c r="F43" s="53">
        <v>2000</v>
      </c>
      <c r="G43" s="53">
        <v>1457191</v>
      </c>
      <c r="H43" s="60" t="s">
        <v>82</v>
      </c>
      <c r="I43" s="54"/>
      <c r="J43" s="70" t="s">
        <v>108</v>
      </c>
      <c r="K43" s="56">
        <v>2.55</v>
      </c>
      <c r="L43" s="56">
        <v>6.95</v>
      </c>
      <c r="M43" s="56">
        <v>11.8</v>
      </c>
      <c r="N43" s="53">
        <v>292274</v>
      </c>
      <c r="O43" s="92">
        <f t="shared" si="0"/>
        <v>18.579693506318485</v>
      </c>
      <c r="P43" s="53">
        <v>1573083</v>
      </c>
      <c r="Q43" s="122">
        <f t="shared" si="1"/>
        <v>100</v>
      </c>
      <c r="Z43" s="75"/>
      <c r="AA43" s="74"/>
      <c r="AB43" s="74"/>
      <c r="AC43" s="74"/>
      <c r="AD43" s="74"/>
      <c r="AE43" s="74"/>
      <c r="AF43" s="74"/>
      <c r="AG43" s="74"/>
      <c r="AH43" s="74"/>
      <c r="AI43" s="74"/>
      <c r="AJ43" s="74"/>
      <c r="AK43" s="74"/>
      <c r="AL43" s="74"/>
      <c r="AM43" s="74"/>
      <c r="AN43" s="74"/>
      <c r="AO43" s="73"/>
      <c r="AP43" s="74"/>
      <c r="AQ43" s="73"/>
      <c r="AR43" s="73"/>
      <c r="AS43" s="74"/>
      <c r="AT43" s="73"/>
      <c r="AU43" s="73"/>
      <c r="AV43" s="73"/>
      <c r="AW43" s="74"/>
      <c r="AX43" s="74"/>
      <c r="AY43" s="73"/>
      <c r="AZ43" s="73"/>
      <c r="BA43" s="73"/>
    </row>
    <row r="44" spans="1:53" s="48" customFormat="1" ht="33" customHeight="1">
      <c r="A44" s="6" t="s">
        <v>10</v>
      </c>
      <c r="B44" s="53">
        <v>50520065</v>
      </c>
      <c r="C44" s="53">
        <v>5050007</v>
      </c>
      <c r="D44" s="53"/>
      <c r="E44" s="53"/>
      <c r="F44" s="53">
        <v>2000</v>
      </c>
      <c r="G44" s="53">
        <v>45468058</v>
      </c>
      <c r="H44" s="60" t="s">
        <v>205</v>
      </c>
      <c r="I44" s="54"/>
      <c r="J44" s="70" t="s">
        <v>109</v>
      </c>
      <c r="K44" s="56">
        <v>4.15</v>
      </c>
      <c r="L44" s="56">
        <v>9.05</v>
      </c>
      <c r="M44" s="56">
        <v>12.98</v>
      </c>
      <c r="N44" s="53">
        <v>403399</v>
      </c>
      <c r="O44" s="92">
        <f t="shared" si="0"/>
        <v>0.7984926385189726</v>
      </c>
      <c r="P44" s="53">
        <v>1045144</v>
      </c>
      <c r="Q44" s="122">
        <f t="shared" si="1"/>
        <v>2.068770101542823</v>
      </c>
      <c r="Z44" s="75"/>
      <c r="AA44" s="73"/>
      <c r="AB44" s="73"/>
      <c r="AC44" s="73"/>
      <c r="AD44" s="73"/>
      <c r="AE44" s="73"/>
      <c r="AF44" s="73"/>
      <c r="AG44" s="73"/>
      <c r="AH44" s="73"/>
      <c r="AI44" s="73"/>
      <c r="AJ44" s="73"/>
      <c r="AK44" s="73"/>
      <c r="AL44" s="73"/>
      <c r="AM44" s="73"/>
      <c r="AN44" s="73"/>
      <c r="AO44" s="73"/>
      <c r="AP44" s="73"/>
      <c r="AQ44" s="73"/>
      <c r="AR44" s="73"/>
      <c r="AS44" s="74"/>
      <c r="AT44" s="73"/>
      <c r="AU44" s="73"/>
      <c r="AV44" s="73"/>
      <c r="AW44" s="74"/>
      <c r="AX44" s="73"/>
      <c r="AY44" s="73"/>
      <c r="AZ44" s="73"/>
      <c r="BA44" s="73"/>
    </row>
    <row r="45" spans="1:53" s="48" customFormat="1" ht="33" customHeight="1">
      <c r="A45" s="6" t="s">
        <v>9</v>
      </c>
      <c r="B45" s="53">
        <v>7609159</v>
      </c>
      <c r="C45" s="53">
        <v>385294</v>
      </c>
      <c r="D45" s="53"/>
      <c r="E45" s="53"/>
      <c r="F45" s="53">
        <v>7000</v>
      </c>
      <c r="G45" s="53">
        <v>7216865</v>
      </c>
      <c r="H45" s="60" t="s">
        <v>206</v>
      </c>
      <c r="I45" s="54"/>
      <c r="J45" s="70" t="s">
        <v>110</v>
      </c>
      <c r="K45" s="56">
        <v>1.75</v>
      </c>
      <c r="L45" s="56">
        <v>2.53</v>
      </c>
      <c r="M45" s="56">
        <v>16.3</v>
      </c>
      <c r="N45" s="53">
        <v>145433</v>
      </c>
      <c r="O45" s="92">
        <f t="shared" si="0"/>
        <v>1.911288750833042</v>
      </c>
      <c r="P45" s="53">
        <v>7609159</v>
      </c>
      <c r="Q45" s="122">
        <f t="shared" si="1"/>
        <v>100</v>
      </c>
      <c r="Z45" s="75"/>
      <c r="AA45" s="73"/>
      <c r="AB45" s="73"/>
      <c r="AC45" s="73"/>
      <c r="AD45" s="73"/>
      <c r="AE45" s="73"/>
      <c r="AF45" s="73"/>
      <c r="AG45" s="73"/>
      <c r="AH45" s="73"/>
      <c r="AI45" s="73"/>
      <c r="AJ45" s="73"/>
      <c r="AK45" s="73"/>
      <c r="AL45" s="73"/>
      <c r="AM45" s="73"/>
      <c r="AN45" s="73"/>
      <c r="AO45" s="73"/>
      <c r="AP45" s="73"/>
      <c r="AQ45" s="73"/>
      <c r="AR45" s="73"/>
      <c r="AS45" s="73"/>
      <c r="AT45" s="73"/>
      <c r="AU45" s="73"/>
      <c r="AV45" s="73"/>
      <c r="AW45" s="74"/>
      <c r="AX45" s="73"/>
      <c r="AY45" s="73"/>
      <c r="AZ45" s="73"/>
      <c r="BA45" s="73"/>
    </row>
    <row r="46" spans="1:53" s="48" customFormat="1" ht="33" customHeight="1">
      <c r="A46" s="6" t="s">
        <v>8</v>
      </c>
      <c r="B46" s="53">
        <v>152494428</v>
      </c>
      <c r="C46" s="53">
        <v>15225443</v>
      </c>
      <c r="D46" s="53"/>
      <c r="E46" s="53"/>
      <c r="F46" s="53">
        <v>24000</v>
      </c>
      <c r="G46" s="53">
        <v>137244985</v>
      </c>
      <c r="H46" s="60" t="s">
        <v>207</v>
      </c>
      <c r="I46" s="54"/>
      <c r="J46" s="70" t="s">
        <v>111</v>
      </c>
      <c r="K46" s="56">
        <v>3.84</v>
      </c>
      <c r="L46" s="56">
        <v>4.02</v>
      </c>
      <c r="M46" s="56">
        <v>28.16</v>
      </c>
      <c r="N46" s="53">
        <v>4992090</v>
      </c>
      <c r="O46" s="92">
        <f t="shared" si="0"/>
        <v>3.273621249951506</v>
      </c>
      <c r="P46" s="53">
        <v>7765691</v>
      </c>
      <c r="Q46" s="122">
        <f t="shared" si="1"/>
        <v>5.092442459602524</v>
      </c>
      <c r="Z46" s="75"/>
      <c r="AA46" s="73"/>
      <c r="AB46" s="73"/>
      <c r="AC46" s="73"/>
      <c r="AD46" s="73"/>
      <c r="AE46" s="73"/>
      <c r="AF46" s="73"/>
      <c r="AG46" s="73"/>
      <c r="AH46" s="73"/>
      <c r="AI46" s="73"/>
      <c r="AJ46" s="73"/>
      <c r="AK46" s="73"/>
      <c r="AL46" s="73"/>
      <c r="AM46" s="73"/>
      <c r="AN46" s="73"/>
      <c r="AO46" s="73"/>
      <c r="AP46" s="73"/>
      <c r="AQ46" s="73"/>
      <c r="AR46" s="73"/>
      <c r="AS46" s="73"/>
      <c r="AT46" s="73"/>
      <c r="AU46" s="73"/>
      <c r="AV46" s="73"/>
      <c r="AW46" s="74"/>
      <c r="AX46" s="73"/>
      <c r="AY46" s="73"/>
      <c r="AZ46" s="73"/>
      <c r="BA46" s="73"/>
    </row>
    <row r="47" spans="1:53" s="48" customFormat="1" ht="33" customHeight="1">
      <c r="A47" s="6" t="s">
        <v>7</v>
      </c>
      <c r="B47" s="53">
        <v>58046409</v>
      </c>
      <c r="C47" s="53">
        <v>5799641</v>
      </c>
      <c r="D47" s="53"/>
      <c r="E47" s="53"/>
      <c r="F47" s="53">
        <v>5000</v>
      </c>
      <c r="G47" s="53">
        <v>52241768</v>
      </c>
      <c r="H47" s="60" t="s">
        <v>205</v>
      </c>
      <c r="I47" s="54"/>
      <c r="J47" s="70" t="s">
        <v>112</v>
      </c>
      <c r="K47" s="56">
        <v>4.19</v>
      </c>
      <c r="L47" s="56">
        <v>10.3</v>
      </c>
      <c r="M47" s="56">
        <v>11.42</v>
      </c>
      <c r="N47" s="53">
        <v>649183</v>
      </c>
      <c r="O47" s="92">
        <f t="shared" si="0"/>
        <v>1.118386152018465</v>
      </c>
      <c r="P47" s="53">
        <v>1522355</v>
      </c>
      <c r="Q47" s="122">
        <f t="shared" si="1"/>
        <v>2.622651471859353</v>
      </c>
      <c r="Z47" s="75"/>
      <c r="AA47" s="73"/>
      <c r="AB47" s="73"/>
      <c r="AC47" s="73"/>
      <c r="AD47" s="73"/>
      <c r="AE47" s="73"/>
      <c r="AF47" s="73"/>
      <c r="AG47" s="73"/>
      <c r="AH47" s="73"/>
      <c r="AI47" s="73"/>
      <c r="AJ47" s="73"/>
      <c r="AK47" s="73"/>
      <c r="AL47" s="73"/>
      <c r="AM47" s="73"/>
      <c r="AN47" s="73"/>
      <c r="AO47" s="73"/>
      <c r="AP47" s="73"/>
      <c r="AQ47" s="73"/>
      <c r="AR47" s="73"/>
      <c r="AS47" s="73"/>
      <c r="AT47" s="73"/>
      <c r="AU47" s="73"/>
      <c r="AV47" s="73"/>
      <c r="AW47" s="74"/>
      <c r="AX47" s="73"/>
      <c r="AY47" s="73"/>
      <c r="AZ47" s="73"/>
      <c r="BA47" s="73"/>
    </row>
    <row r="48" spans="1:53" s="48" customFormat="1" ht="33" customHeight="1">
      <c r="A48" s="6" t="s">
        <v>251</v>
      </c>
      <c r="B48" s="53">
        <v>594000</v>
      </c>
      <c r="C48" s="53">
        <v>34654</v>
      </c>
      <c r="D48" s="53"/>
      <c r="E48" s="53"/>
      <c r="F48" s="53">
        <v>1000</v>
      </c>
      <c r="G48" s="53">
        <v>558346</v>
      </c>
      <c r="H48" s="60" t="s">
        <v>208</v>
      </c>
      <c r="I48" s="54"/>
      <c r="J48" s="70" t="s">
        <v>113</v>
      </c>
      <c r="K48" s="56">
        <v>3.35</v>
      </c>
      <c r="L48" s="56">
        <v>0.38</v>
      </c>
      <c r="M48" s="56"/>
      <c r="N48" s="53">
        <v>120703</v>
      </c>
      <c r="O48" s="92">
        <f t="shared" si="0"/>
        <v>20.32037037037037</v>
      </c>
      <c r="P48" s="53">
        <v>593679</v>
      </c>
      <c r="Q48" s="122">
        <f t="shared" si="1"/>
        <v>99.9459595959596</v>
      </c>
      <c r="Z48" s="75"/>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row>
    <row r="49" spans="1:53" s="48" customFormat="1" ht="33" customHeight="1">
      <c r="A49" s="6" t="s">
        <v>252</v>
      </c>
      <c r="B49" s="53">
        <v>4731424</v>
      </c>
      <c r="C49" s="53">
        <v>270973</v>
      </c>
      <c r="D49" s="53"/>
      <c r="E49" s="53"/>
      <c r="F49" s="53">
        <v>8952</v>
      </c>
      <c r="G49" s="53">
        <v>4451499</v>
      </c>
      <c r="H49" s="60" t="s">
        <v>83</v>
      </c>
      <c r="I49" s="54"/>
      <c r="J49" s="70" t="s">
        <v>114</v>
      </c>
      <c r="K49" s="56">
        <v>2.54</v>
      </c>
      <c r="L49" s="56">
        <v>6.7</v>
      </c>
      <c r="M49" s="56">
        <v>11.9</v>
      </c>
      <c r="N49" s="53">
        <v>1632314</v>
      </c>
      <c r="O49" s="92">
        <f t="shared" si="0"/>
        <v>34.49942342939462</v>
      </c>
      <c r="P49" s="53">
        <v>4731384</v>
      </c>
      <c r="Q49" s="122">
        <f t="shared" si="1"/>
        <v>99.99915458855516</v>
      </c>
      <c r="Z49" s="75"/>
      <c r="AA49" s="73"/>
      <c r="AB49" s="73"/>
      <c r="AC49" s="73"/>
      <c r="AD49" s="73"/>
      <c r="AE49" s="73"/>
      <c r="AF49" s="74"/>
      <c r="AG49" s="74"/>
      <c r="AH49" s="74"/>
      <c r="AI49" s="74"/>
      <c r="AJ49" s="73"/>
      <c r="AK49" s="74"/>
      <c r="AL49" s="74"/>
      <c r="AM49" s="74"/>
      <c r="AN49" s="74"/>
      <c r="AO49" s="74"/>
      <c r="AP49" s="74"/>
      <c r="AQ49" s="74"/>
      <c r="AR49" s="74"/>
      <c r="AS49" s="74"/>
      <c r="AT49" s="74"/>
      <c r="AU49" s="74"/>
      <c r="AV49" s="74"/>
      <c r="AW49" s="74"/>
      <c r="AX49" s="73"/>
      <c r="AY49" s="73"/>
      <c r="AZ49" s="73"/>
      <c r="BA49" s="73"/>
    </row>
    <row r="50" spans="1:53" s="48" customFormat="1" ht="33" customHeight="1">
      <c r="A50" s="6" t="s">
        <v>253</v>
      </c>
      <c r="B50" s="53">
        <v>5055900</v>
      </c>
      <c r="C50" s="53">
        <v>237065</v>
      </c>
      <c r="D50" s="53"/>
      <c r="E50" s="53"/>
      <c r="F50" s="53">
        <v>11000</v>
      </c>
      <c r="G50" s="53">
        <v>4807835</v>
      </c>
      <c r="H50" s="60" t="s">
        <v>209</v>
      </c>
      <c r="I50" s="54"/>
      <c r="J50" s="70" t="s">
        <v>115</v>
      </c>
      <c r="K50" s="56">
        <v>3.37</v>
      </c>
      <c r="L50" s="56">
        <v>0.9</v>
      </c>
      <c r="M50" s="56"/>
      <c r="N50" s="53">
        <v>982255</v>
      </c>
      <c r="O50" s="92">
        <f t="shared" si="0"/>
        <v>19.427896121363162</v>
      </c>
      <c r="P50" s="53">
        <v>5055895</v>
      </c>
      <c r="Q50" s="122">
        <f t="shared" si="1"/>
        <v>99.99990110563895</v>
      </c>
      <c r="Z50" s="75"/>
      <c r="AA50" s="73"/>
      <c r="AB50" s="73"/>
      <c r="AC50" s="73"/>
      <c r="AD50" s="73"/>
      <c r="AE50" s="73"/>
      <c r="AF50" s="73"/>
      <c r="AG50" s="73"/>
      <c r="AH50" s="73"/>
      <c r="AI50" s="73"/>
      <c r="AJ50" s="73"/>
      <c r="AK50" s="74"/>
      <c r="AL50" s="74"/>
      <c r="AM50" s="74"/>
      <c r="AN50" s="73"/>
      <c r="AO50" s="73"/>
      <c r="AP50" s="74"/>
      <c r="AQ50" s="73"/>
      <c r="AR50" s="73"/>
      <c r="AS50" s="74"/>
      <c r="AT50" s="74"/>
      <c r="AU50" s="74"/>
      <c r="AV50" s="74"/>
      <c r="AW50" s="74"/>
      <c r="AX50" s="74"/>
      <c r="AY50" s="74"/>
      <c r="AZ50" s="73"/>
      <c r="BA50" s="73"/>
    </row>
    <row r="51" spans="1:53" s="48" customFormat="1" ht="33" customHeight="1">
      <c r="A51" s="6" t="s">
        <v>254</v>
      </c>
      <c r="B51" s="53">
        <v>119392981</v>
      </c>
      <c r="C51" s="53">
        <v>11935298</v>
      </c>
      <c r="D51" s="53"/>
      <c r="E51" s="53"/>
      <c r="F51" s="53">
        <v>4000</v>
      </c>
      <c r="G51" s="53">
        <v>107453683</v>
      </c>
      <c r="H51" s="60" t="s">
        <v>210</v>
      </c>
      <c r="I51" s="54"/>
      <c r="J51" s="70" t="s">
        <v>116</v>
      </c>
      <c r="K51" s="56">
        <v>3.88</v>
      </c>
      <c r="L51" s="56">
        <v>8.26</v>
      </c>
      <c r="M51" s="56">
        <v>14.69</v>
      </c>
      <c r="N51" s="53">
        <v>745659</v>
      </c>
      <c r="O51" s="92">
        <f t="shared" si="0"/>
        <v>0.6245417391831434</v>
      </c>
      <c r="P51" s="53">
        <v>1700710</v>
      </c>
      <c r="Q51" s="122">
        <f t="shared" si="1"/>
        <v>1.4244639724675272</v>
      </c>
      <c r="Z51" s="75"/>
      <c r="AA51" s="73"/>
      <c r="AB51" s="73"/>
      <c r="AC51" s="73"/>
      <c r="AD51" s="73"/>
      <c r="AE51" s="73"/>
      <c r="AF51" s="73"/>
      <c r="AG51" s="73"/>
      <c r="AH51" s="73"/>
      <c r="AI51" s="73"/>
      <c r="AJ51" s="73"/>
      <c r="AK51" s="74"/>
      <c r="AL51" s="74"/>
      <c r="AM51" s="74"/>
      <c r="AN51" s="73"/>
      <c r="AO51" s="73"/>
      <c r="AP51" s="74"/>
      <c r="AQ51" s="73"/>
      <c r="AR51" s="73"/>
      <c r="AS51" s="74"/>
      <c r="AT51" s="74"/>
      <c r="AU51" s="74"/>
      <c r="AV51" s="74"/>
      <c r="AW51" s="74"/>
      <c r="AX51" s="74"/>
      <c r="AY51" s="74"/>
      <c r="AZ51" s="73"/>
      <c r="BA51" s="73"/>
    </row>
    <row r="52" spans="1:53" s="48" customFormat="1" ht="33" customHeight="1">
      <c r="A52" s="6" t="s">
        <v>255</v>
      </c>
      <c r="B52" s="53">
        <v>17334090</v>
      </c>
      <c r="C52" s="53">
        <v>1722409</v>
      </c>
      <c r="D52" s="53"/>
      <c r="E52" s="53"/>
      <c r="F52" s="53">
        <v>11000</v>
      </c>
      <c r="G52" s="53">
        <v>15600681</v>
      </c>
      <c r="H52" s="60" t="s">
        <v>211</v>
      </c>
      <c r="I52" s="54"/>
      <c r="J52" s="70" t="s">
        <v>117</v>
      </c>
      <c r="K52" s="56">
        <v>3.85</v>
      </c>
      <c r="L52" s="56">
        <v>7.54</v>
      </c>
      <c r="M52" s="56">
        <v>17.7</v>
      </c>
      <c r="N52" s="53">
        <v>2114839</v>
      </c>
      <c r="O52" s="92">
        <f t="shared" si="0"/>
        <v>12.200461633694069</v>
      </c>
      <c r="P52" s="53">
        <v>4435545</v>
      </c>
      <c r="Q52" s="122">
        <f t="shared" si="1"/>
        <v>25.588565652999378</v>
      </c>
      <c r="Z52" s="75"/>
      <c r="AA52" s="73"/>
      <c r="AB52" s="73"/>
      <c r="AC52" s="73"/>
      <c r="AD52" s="73"/>
      <c r="AE52" s="73"/>
      <c r="AF52" s="73"/>
      <c r="AG52" s="73"/>
      <c r="AH52" s="73"/>
      <c r="AI52" s="73"/>
      <c r="AJ52" s="73"/>
      <c r="AK52" s="74"/>
      <c r="AL52" s="74"/>
      <c r="AM52" s="74"/>
      <c r="AN52" s="73"/>
      <c r="AO52" s="73"/>
      <c r="AP52" s="74"/>
      <c r="AQ52" s="73"/>
      <c r="AR52" s="73"/>
      <c r="AS52" s="74"/>
      <c r="AT52" s="74"/>
      <c r="AU52" s="74"/>
      <c r="AV52" s="74"/>
      <c r="AW52" s="74"/>
      <c r="AX52" s="74"/>
      <c r="AY52" s="74"/>
      <c r="AZ52" s="73"/>
      <c r="BA52" s="73"/>
    </row>
    <row r="53" spans="1:53" s="48" customFormat="1" ht="33" customHeight="1">
      <c r="A53" s="6" t="s">
        <v>256</v>
      </c>
      <c r="B53" s="53">
        <v>3571250</v>
      </c>
      <c r="C53" s="53">
        <v>348125</v>
      </c>
      <c r="D53" s="53"/>
      <c r="E53" s="53"/>
      <c r="F53" s="53">
        <v>9000</v>
      </c>
      <c r="G53" s="53">
        <v>3214125</v>
      </c>
      <c r="H53" s="60" t="s">
        <v>212</v>
      </c>
      <c r="I53" s="54"/>
      <c r="J53" s="70" t="s">
        <v>97</v>
      </c>
      <c r="K53" s="56">
        <v>3.93</v>
      </c>
      <c r="L53" s="56"/>
      <c r="M53" s="56"/>
      <c r="N53" s="53">
        <v>1563571</v>
      </c>
      <c r="O53" s="92">
        <f t="shared" si="0"/>
        <v>43.78217710885544</v>
      </c>
      <c r="P53" s="53">
        <v>3144787</v>
      </c>
      <c r="Q53" s="122">
        <f t="shared" si="1"/>
        <v>88.0584389219461</v>
      </c>
      <c r="Z53" s="75"/>
      <c r="AA53" s="73"/>
      <c r="AB53" s="73"/>
      <c r="AC53" s="73"/>
      <c r="AD53" s="73"/>
      <c r="AE53" s="73"/>
      <c r="AF53" s="73"/>
      <c r="AG53" s="73"/>
      <c r="AH53" s="73"/>
      <c r="AI53" s="73"/>
      <c r="AJ53" s="73"/>
      <c r="AK53" s="74"/>
      <c r="AL53" s="74"/>
      <c r="AM53" s="74"/>
      <c r="AN53" s="73"/>
      <c r="AO53" s="73"/>
      <c r="AP53" s="74"/>
      <c r="AQ53" s="73"/>
      <c r="AR53" s="73"/>
      <c r="AS53" s="74"/>
      <c r="AT53" s="74"/>
      <c r="AU53" s="74"/>
      <c r="AV53" s="74"/>
      <c r="AW53" s="74"/>
      <c r="AX53" s="74"/>
      <c r="AY53" s="74"/>
      <c r="AZ53" s="73"/>
      <c r="BA53" s="73"/>
    </row>
    <row r="54" spans="1:53" s="48" customFormat="1" ht="72" customHeight="1">
      <c r="A54" s="6" t="s">
        <v>257</v>
      </c>
      <c r="B54" s="53">
        <v>56798646</v>
      </c>
      <c r="C54" s="53">
        <v>5453487</v>
      </c>
      <c r="D54" s="53"/>
      <c r="E54" s="53"/>
      <c r="F54" s="53"/>
      <c r="G54" s="53">
        <v>51345159</v>
      </c>
      <c r="H54" s="60" t="s">
        <v>213</v>
      </c>
      <c r="I54" s="54"/>
      <c r="J54" s="70" t="s">
        <v>97</v>
      </c>
      <c r="K54" s="56">
        <v>3.56</v>
      </c>
      <c r="L54" s="56">
        <v>6.87</v>
      </c>
      <c r="M54" s="56">
        <v>11.7</v>
      </c>
      <c r="N54" s="53">
        <v>12595902</v>
      </c>
      <c r="O54" s="92">
        <f t="shared" si="0"/>
        <v>22.176412444761446</v>
      </c>
      <c r="P54" s="53">
        <v>55316206</v>
      </c>
      <c r="Q54" s="122">
        <f t="shared" si="1"/>
        <v>97.3900082054773</v>
      </c>
      <c r="Z54" s="75"/>
      <c r="AA54" s="73"/>
      <c r="AB54" s="73"/>
      <c r="AC54" s="73"/>
      <c r="AD54" s="73"/>
      <c r="AE54" s="73"/>
      <c r="AF54" s="73"/>
      <c r="AG54" s="73"/>
      <c r="AH54" s="73"/>
      <c r="AI54" s="73"/>
      <c r="AJ54" s="73"/>
      <c r="AK54" s="74"/>
      <c r="AL54" s="74"/>
      <c r="AM54" s="74"/>
      <c r="AN54" s="73"/>
      <c r="AO54" s="73"/>
      <c r="AP54" s="74"/>
      <c r="AQ54" s="73"/>
      <c r="AR54" s="73"/>
      <c r="AS54" s="74"/>
      <c r="AT54" s="74"/>
      <c r="AU54" s="74"/>
      <c r="AV54" s="74"/>
      <c r="AW54" s="74"/>
      <c r="AX54" s="74"/>
      <c r="AY54" s="74"/>
      <c r="AZ54" s="73"/>
      <c r="BA54" s="73"/>
    </row>
    <row r="55" spans="1:53" s="48" customFormat="1" ht="51.75" customHeight="1">
      <c r="A55" s="6" t="s">
        <v>258</v>
      </c>
      <c r="B55" s="53">
        <v>238897214</v>
      </c>
      <c r="C55" s="53">
        <v>23881829</v>
      </c>
      <c r="D55" s="53"/>
      <c r="E55" s="53"/>
      <c r="F55" s="53"/>
      <c r="G55" s="53">
        <v>215015385</v>
      </c>
      <c r="H55" s="60" t="s">
        <v>214</v>
      </c>
      <c r="I55" s="54"/>
      <c r="J55" s="70" t="s">
        <v>118</v>
      </c>
      <c r="K55" s="56">
        <v>2.48</v>
      </c>
      <c r="L55" s="56"/>
      <c r="M55" s="56"/>
      <c r="N55" s="53">
        <v>39089257</v>
      </c>
      <c r="O55" s="92">
        <f t="shared" si="0"/>
        <v>16.362374573359403</v>
      </c>
      <c r="P55" s="53">
        <v>79886628</v>
      </c>
      <c r="Q55" s="122">
        <f t="shared" si="1"/>
        <v>33.43974869459968</v>
      </c>
      <c r="Z55" s="75"/>
      <c r="AA55" s="73"/>
      <c r="AB55" s="73"/>
      <c r="AC55" s="73"/>
      <c r="AD55" s="73"/>
      <c r="AE55" s="73"/>
      <c r="AF55" s="73"/>
      <c r="AG55" s="73"/>
      <c r="AH55" s="73"/>
      <c r="AI55" s="73"/>
      <c r="AJ55" s="73"/>
      <c r="AK55" s="73"/>
      <c r="AL55" s="73"/>
      <c r="AM55" s="74"/>
      <c r="AN55" s="73"/>
      <c r="AO55" s="73"/>
      <c r="AP55" s="74"/>
      <c r="AQ55" s="73"/>
      <c r="AR55" s="73"/>
      <c r="AS55" s="74"/>
      <c r="AT55" s="73"/>
      <c r="AU55" s="73"/>
      <c r="AV55" s="73"/>
      <c r="AW55" s="74"/>
      <c r="AX55" s="74"/>
      <c r="AY55" s="73"/>
      <c r="AZ55" s="73"/>
      <c r="BA55" s="73"/>
    </row>
    <row r="56" spans="1:53" s="48" customFormat="1" ht="36.75" customHeight="1">
      <c r="A56" s="6" t="s">
        <v>259</v>
      </c>
      <c r="B56" s="53">
        <v>7925666</v>
      </c>
      <c r="C56" s="53">
        <v>791258</v>
      </c>
      <c r="D56" s="53"/>
      <c r="E56" s="53"/>
      <c r="F56" s="53">
        <v>1000</v>
      </c>
      <c r="G56" s="53">
        <v>7133408</v>
      </c>
      <c r="H56" s="60" t="s">
        <v>215</v>
      </c>
      <c r="I56" s="54"/>
      <c r="J56" s="70" t="s">
        <v>119</v>
      </c>
      <c r="K56" s="56">
        <v>2.32</v>
      </c>
      <c r="L56" s="56">
        <v>6.22</v>
      </c>
      <c r="M56" s="56">
        <v>15.15</v>
      </c>
      <c r="N56" s="53">
        <v>91303</v>
      </c>
      <c r="O56" s="92">
        <f t="shared" si="0"/>
        <v>1.151991517179755</v>
      </c>
      <c r="P56" s="53">
        <v>121103</v>
      </c>
      <c r="Q56" s="122">
        <f t="shared" si="1"/>
        <v>1.5279851560739501</v>
      </c>
      <c r="Z56" s="75"/>
      <c r="AA56" s="73"/>
      <c r="AB56" s="73"/>
      <c r="AC56" s="73"/>
      <c r="AD56" s="73"/>
      <c r="AE56" s="73"/>
      <c r="AF56" s="73"/>
      <c r="AG56" s="73"/>
      <c r="AH56" s="73"/>
      <c r="AI56" s="73"/>
      <c r="AJ56" s="73"/>
      <c r="AK56" s="73"/>
      <c r="AL56" s="73"/>
      <c r="AM56" s="74"/>
      <c r="AN56" s="73"/>
      <c r="AO56" s="73"/>
      <c r="AP56" s="74"/>
      <c r="AQ56" s="73"/>
      <c r="AR56" s="73"/>
      <c r="AS56" s="74"/>
      <c r="AT56" s="73"/>
      <c r="AU56" s="73"/>
      <c r="AV56" s="73"/>
      <c r="AW56" s="74"/>
      <c r="AX56" s="74"/>
      <c r="AY56" s="73"/>
      <c r="AZ56" s="73"/>
      <c r="BA56" s="73"/>
    </row>
    <row r="57" spans="1:53" s="48" customFormat="1" ht="26.25" customHeight="1">
      <c r="A57" s="52" t="s">
        <v>153</v>
      </c>
      <c r="B57" s="53">
        <f>B58+B59</f>
        <v>71481792</v>
      </c>
      <c r="C57" s="53">
        <f>C58+C59</f>
        <v>4586798</v>
      </c>
      <c r="D57" s="53"/>
      <c r="E57" s="53"/>
      <c r="F57" s="53"/>
      <c r="G57" s="53">
        <f>G58+G59</f>
        <v>66894994</v>
      </c>
      <c r="H57" s="60"/>
      <c r="I57" s="54"/>
      <c r="J57" s="70"/>
      <c r="K57" s="56"/>
      <c r="L57" s="56"/>
      <c r="M57" s="56"/>
      <c r="N57" s="53">
        <f>N58+N59</f>
        <v>56499468</v>
      </c>
      <c r="O57" s="92">
        <f t="shared" si="0"/>
        <v>79.04036317388349</v>
      </c>
      <c r="P57" s="53">
        <f>P58+P59</f>
        <v>60832198</v>
      </c>
      <c r="Q57" s="122">
        <f t="shared" si="1"/>
        <v>85.10166896767221</v>
      </c>
      <c r="Z57" s="75"/>
      <c r="AA57" s="73"/>
      <c r="AB57" s="73"/>
      <c r="AC57" s="73"/>
      <c r="AD57" s="73"/>
      <c r="AE57" s="73"/>
      <c r="AF57" s="73"/>
      <c r="AG57" s="73"/>
      <c r="AH57" s="73"/>
      <c r="AI57" s="73"/>
      <c r="AJ57" s="73"/>
      <c r="AK57" s="73"/>
      <c r="AL57" s="73"/>
      <c r="AM57" s="74"/>
      <c r="AN57" s="73"/>
      <c r="AO57" s="73"/>
      <c r="AP57" s="74"/>
      <c r="AQ57" s="73"/>
      <c r="AR57" s="73"/>
      <c r="AS57" s="74"/>
      <c r="AT57" s="73"/>
      <c r="AU57" s="73"/>
      <c r="AV57" s="73"/>
      <c r="AW57" s="74"/>
      <c r="AX57" s="74"/>
      <c r="AY57" s="73"/>
      <c r="AZ57" s="73"/>
      <c r="BA57" s="73"/>
    </row>
    <row r="58" spans="1:53" s="48" customFormat="1" ht="26.25" customHeight="1">
      <c r="A58" s="6" t="s">
        <v>159</v>
      </c>
      <c r="B58" s="53">
        <v>21282834</v>
      </c>
      <c r="C58" s="53">
        <v>558805</v>
      </c>
      <c r="D58" s="53"/>
      <c r="E58" s="53"/>
      <c r="F58" s="53"/>
      <c r="G58" s="53">
        <v>20724029</v>
      </c>
      <c r="H58" s="60"/>
      <c r="I58" s="54"/>
      <c r="J58" s="70"/>
      <c r="K58" s="56"/>
      <c r="L58" s="56"/>
      <c r="M58" s="56"/>
      <c r="N58" s="53">
        <v>6300510</v>
      </c>
      <c r="O58" s="57">
        <f t="shared" si="0"/>
        <v>29.603717249309934</v>
      </c>
      <c r="P58" s="53">
        <v>10633240</v>
      </c>
      <c r="Q58" s="122">
        <f t="shared" si="1"/>
        <v>49.96157936485338</v>
      </c>
      <c r="Z58" s="75"/>
      <c r="AA58" s="73"/>
      <c r="AB58" s="73"/>
      <c r="AC58" s="73"/>
      <c r="AD58" s="73"/>
      <c r="AE58" s="73"/>
      <c r="AF58" s="73"/>
      <c r="AG58" s="73"/>
      <c r="AH58" s="73"/>
      <c r="AI58" s="73"/>
      <c r="AJ58" s="73"/>
      <c r="AK58" s="73"/>
      <c r="AL58" s="73"/>
      <c r="AM58" s="73"/>
      <c r="AN58" s="73"/>
      <c r="AO58" s="73"/>
      <c r="AP58" s="73"/>
      <c r="AQ58" s="73"/>
      <c r="AR58" s="73"/>
      <c r="AS58" s="74"/>
      <c r="AT58" s="73"/>
      <c r="AU58" s="73"/>
      <c r="AV58" s="73"/>
      <c r="AW58" s="74"/>
      <c r="AX58" s="73"/>
      <c r="AY58" s="73"/>
      <c r="AZ58" s="73"/>
      <c r="BA58" s="73"/>
    </row>
    <row r="59" spans="1:53" s="48" customFormat="1" ht="26.25" customHeight="1">
      <c r="A59" s="80" t="s">
        <v>160</v>
      </c>
      <c r="B59" s="81">
        <v>50198958</v>
      </c>
      <c r="C59" s="81">
        <v>4027993</v>
      </c>
      <c r="D59" s="81"/>
      <c r="E59" s="81"/>
      <c r="F59" s="81"/>
      <c r="G59" s="81">
        <v>46170965</v>
      </c>
      <c r="H59" s="88"/>
      <c r="I59" s="82"/>
      <c r="J59" s="83" t="s">
        <v>88</v>
      </c>
      <c r="K59" s="84"/>
      <c r="L59" s="84"/>
      <c r="M59" s="84"/>
      <c r="N59" s="81">
        <v>50198958</v>
      </c>
      <c r="O59" s="111">
        <f t="shared" si="0"/>
        <v>100</v>
      </c>
      <c r="P59" s="81">
        <v>50198958</v>
      </c>
      <c r="Q59" s="127">
        <f t="shared" si="1"/>
        <v>100</v>
      </c>
      <c r="Z59" s="75"/>
      <c r="AA59" s="73"/>
      <c r="AB59" s="73"/>
      <c r="AC59" s="73"/>
      <c r="AD59" s="73"/>
      <c r="AE59" s="73"/>
      <c r="AF59" s="73"/>
      <c r="AG59" s="73"/>
      <c r="AH59" s="73"/>
      <c r="AI59" s="73"/>
      <c r="AJ59" s="73"/>
      <c r="AK59" s="73"/>
      <c r="AL59" s="73"/>
      <c r="AM59" s="73"/>
      <c r="AN59" s="73"/>
      <c r="AO59" s="73"/>
      <c r="AP59" s="73"/>
      <c r="AQ59" s="73"/>
      <c r="AR59" s="73"/>
      <c r="AS59" s="73"/>
      <c r="AT59" s="73"/>
      <c r="AU59" s="73"/>
      <c r="AV59" s="73"/>
      <c r="AW59" s="74"/>
      <c r="AX59" s="73"/>
      <c r="AY59" s="73"/>
      <c r="AZ59" s="73"/>
      <c r="BA59" s="73"/>
    </row>
    <row r="60" spans="1:53" s="48" customFormat="1" ht="28.5" customHeight="1">
      <c r="A60" s="101" t="s">
        <v>58</v>
      </c>
      <c r="B60" s="102">
        <f>B61</f>
        <v>447846</v>
      </c>
      <c r="C60" s="102">
        <f>C61</f>
        <v>447846</v>
      </c>
      <c r="D60" s="102"/>
      <c r="E60" s="102"/>
      <c r="F60" s="102"/>
      <c r="G60" s="102"/>
      <c r="H60" s="103"/>
      <c r="I60" s="104"/>
      <c r="J60" s="105"/>
      <c r="K60" s="106"/>
      <c r="L60" s="106"/>
      <c r="M60" s="106"/>
      <c r="N60" s="102">
        <f>N61</f>
        <v>294135</v>
      </c>
      <c r="O60" s="107">
        <f t="shared" si="0"/>
        <v>65.67771064160448</v>
      </c>
      <c r="P60" s="102">
        <f>P61</f>
        <v>356685</v>
      </c>
      <c r="Q60" s="129">
        <f t="shared" si="1"/>
        <v>79.64456531932852</v>
      </c>
      <c r="Z60" s="75"/>
      <c r="AA60" s="73"/>
      <c r="AB60" s="73"/>
      <c r="AC60" s="73"/>
      <c r="AD60" s="73"/>
      <c r="AE60" s="73"/>
      <c r="AF60" s="73"/>
      <c r="AG60" s="73"/>
      <c r="AH60" s="73"/>
      <c r="AI60" s="73"/>
      <c r="AJ60" s="73"/>
      <c r="AK60" s="73"/>
      <c r="AL60" s="73"/>
      <c r="AM60" s="73"/>
      <c r="AN60" s="73"/>
      <c r="AO60" s="73"/>
      <c r="AP60" s="73"/>
      <c r="AQ60" s="73"/>
      <c r="AR60" s="73"/>
      <c r="AS60" s="73"/>
      <c r="AT60" s="73"/>
      <c r="AU60" s="73"/>
      <c r="AV60" s="73"/>
      <c r="AW60" s="74"/>
      <c r="AX60" s="73"/>
      <c r="AY60" s="73"/>
      <c r="AZ60" s="73"/>
      <c r="BA60" s="73"/>
    </row>
    <row r="61" spans="1:53" s="48" customFormat="1" ht="28.5" customHeight="1">
      <c r="A61" s="52" t="s">
        <v>55</v>
      </c>
      <c r="B61" s="53">
        <f>B62+B63</f>
        <v>447846</v>
      </c>
      <c r="C61" s="53">
        <f>C62+C63</f>
        <v>447846</v>
      </c>
      <c r="D61" s="53"/>
      <c r="E61" s="53"/>
      <c r="F61" s="53"/>
      <c r="G61" s="53"/>
      <c r="H61" s="60"/>
      <c r="I61" s="54"/>
      <c r="J61" s="70"/>
      <c r="K61" s="56"/>
      <c r="L61" s="56"/>
      <c r="M61" s="56"/>
      <c r="N61" s="53">
        <f>N62+N63</f>
        <v>294135</v>
      </c>
      <c r="O61" s="57">
        <f t="shared" si="0"/>
        <v>65.67771064160448</v>
      </c>
      <c r="P61" s="53">
        <f>P62+P63</f>
        <v>356685</v>
      </c>
      <c r="Q61" s="122">
        <f t="shared" si="1"/>
        <v>79.64456531932852</v>
      </c>
      <c r="Z61" s="75"/>
      <c r="AA61" s="73"/>
      <c r="AB61" s="73"/>
      <c r="AC61" s="73"/>
      <c r="AD61" s="73"/>
      <c r="AE61" s="73"/>
      <c r="AF61" s="73"/>
      <c r="AG61" s="73"/>
      <c r="AH61" s="73"/>
      <c r="AI61" s="73"/>
      <c r="AJ61" s="73"/>
      <c r="AK61" s="73"/>
      <c r="AL61" s="73"/>
      <c r="AM61" s="73"/>
      <c r="AN61" s="73"/>
      <c r="AO61" s="73"/>
      <c r="AP61" s="73"/>
      <c r="AQ61" s="73"/>
      <c r="AR61" s="73"/>
      <c r="AS61" s="73"/>
      <c r="AT61" s="73"/>
      <c r="AU61" s="73"/>
      <c r="AV61" s="73"/>
      <c r="AW61" s="74"/>
      <c r="AX61" s="73"/>
      <c r="AY61" s="73"/>
      <c r="AZ61" s="73"/>
      <c r="BA61" s="73"/>
    </row>
    <row r="62" spans="1:53" s="48" customFormat="1" ht="28.5" customHeight="1">
      <c r="A62" s="6" t="s">
        <v>158</v>
      </c>
      <c r="B62" s="53">
        <v>234195</v>
      </c>
      <c r="C62" s="53">
        <v>234195</v>
      </c>
      <c r="D62" s="53"/>
      <c r="E62" s="53"/>
      <c r="F62" s="53"/>
      <c r="G62" s="53"/>
      <c r="H62" s="60"/>
      <c r="I62" s="54"/>
      <c r="J62" s="70"/>
      <c r="K62" s="56"/>
      <c r="L62" s="56"/>
      <c r="M62" s="56"/>
      <c r="N62" s="53">
        <v>80484</v>
      </c>
      <c r="O62" s="57">
        <f t="shared" si="0"/>
        <v>34.36623326714917</v>
      </c>
      <c r="P62" s="53">
        <v>143034</v>
      </c>
      <c r="Q62" s="122">
        <f t="shared" si="1"/>
        <v>61.07474540447063</v>
      </c>
      <c r="Z62" s="75"/>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row>
    <row r="63" spans="1:53" s="48" customFormat="1" ht="28.5" customHeight="1">
      <c r="A63" s="6" t="s">
        <v>160</v>
      </c>
      <c r="B63" s="53">
        <v>213651</v>
      </c>
      <c r="C63" s="53">
        <v>213651</v>
      </c>
      <c r="D63" s="53"/>
      <c r="E63" s="53"/>
      <c r="F63" s="53"/>
      <c r="G63" s="53"/>
      <c r="H63" s="60"/>
      <c r="I63" s="54"/>
      <c r="J63" s="70" t="s">
        <v>88</v>
      </c>
      <c r="K63" s="56"/>
      <c r="L63" s="56"/>
      <c r="M63" s="56"/>
      <c r="N63" s="53">
        <v>213651</v>
      </c>
      <c r="O63" s="109">
        <f t="shared" si="0"/>
        <v>100</v>
      </c>
      <c r="P63" s="53">
        <v>213651</v>
      </c>
      <c r="Q63" s="122">
        <f t="shared" si="1"/>
        <v>100</v>
      </c>
      <c r="Z63" s="75"/>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row>
    <row r="64" spans="1:53" s="48" customFormat="1" ht="28.5" customHeight="1">
      <c r="A64" s="2" t="s">
        <v>59</v>
      </c>
      <c r="B64" s="44">
        <f>B65+B80+B85</f>
        <v>61969874</v>
      </c>
      <c r="C64" s="44">
        <f>C65+C80+C85</f>
        <v>5224570</v>
      </c>
      <c r="D64" s="44"/>
      <c r="E64" s="44">
        <f>E65+E80+E85</f>
        <v>27536611</v>
      </c>
      <c r="F64" s="44">
        <f>F65+F80+F85</f>
        <v>100000</v>
      </c>
      <c r="G64" s="44">
        <f>G65+G80+G85</f>
        <v>29108693</v>
      </c>
      <c r="H64" s="87"/>
      <c r="I64" s="45"/>
      <c r="J64" s="76"/>
      <c r="K64" s="47"/>
      <c r="L64" s="47"/>
      <c r="M64" s="47"/>
      <c r="N64" s="44">
        <f>N65+N80+N85</f>
        <v>16156879</v>
      </c>
      <c r="O64" s="40">
        <f t="shared" si="0"/>
        <v>26.072150800242067</v>
      </c>
      <c r="P64" s="44">
        <f>P65+P80+P85</f>
        <v>41724364</v>
      </c>
      <c r="Q64" s="126">
        <f t="shared" si="1"/>
        <v>67.33007719202398</v>
      </c>
      <c r="Z64" s="75"/>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row>
    <row r="65" spans="1:53" s="48" customFormat="1" ht="28.5" customHeight="1">
      <c r="A65" s="52" t="s">
        <v>89</v>
      </c>
      <c r="B65" s="53">
        <f>SUM(B66:B79)</f>
        <v>49225304</v>
      </c>
      <c r="C65" s="53"/>
      <c r="D65" s="53"/>
      <c r="E65" s="53">
        <f>SUM(E66:E79)</f>
        <v>26646611</v>
      </c>
      <c r="F65" s="53"/>
      <c r="G65" s="53">
        <f>SUM(G66:G79)</f>
        <v>22578693</v>
      </c>
      <c r="H65" s="60"/>
      <c r="I65" s="54"/>
      <c r="J65" s="70"/>
      <c r="K65" s="56"/>
      <c r="L65" s="56"/>
      <c r="M65" s="56"/>
      <c r="N65" s="53">
        <f>SUM(N66:N79)</f>
        <v>11384984</v>
      </c>
      <c r="O65" s="57">
        <f t="shared" si="0"/>
        <v>23.128316282211276</v>
      </c>
      <c r="P65" s="53">
        <f>SUM(P66:P79)</f>
        <v>36507325</v>
      </c>
      <c r="Q65" s="122">
        <f t="shared" si="1"/>
        <v>74.16373700810462</v>
      </c>
      <c r="Z65" s="75"/>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row>
    <row r="66" spans="1:53" s="48" customFormat="1" ht="41.25" customHeight="1">
      <c r="A66" s="6" t="s">
        <v>6</v>
      </c>
      <c r="B66" s="53">
        <v>6211400</v>
      </c>
      <c r="C66" s="53"/>
      <c r="D66" s="53"/>
      <c r="E66" s="53">
        <v>2833701</v>
      </c>
      <c r="F66" s="53"/>
      <c r="G66" s="53">
        <v>3377699</v>
      </c>
      <c r="H66" s="60" t="s">
        <v>304</v>
      </c>
      <c r="I66" s="54"/>
      <c r="J66" s="70" t="s">
        <v>120</v>
      </c>
      <c r="K66" s="56"/>
      <c r="L66" s="56"/>
      <c r="M66" s="56"/>
      <c r="N66" s="53">
        <v>854936</v>
      </c>
      <c r="O66" s="57">
        <f t="shared" si="0"/>
        <v>13.763982355024632</v>
      </c>
      <c r="P66" s="53">
        <v>2177592</v>
      </c>
      <c r="Q66" s="122">
        <f t="shared" si="1"/>
        <v>35.05799014714879</v>
      </c>
      <c r="Z66" s="75"/>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row>
    <row r="67" spans="1:53" s="48" customFormat="1" ht="42.75" customHeight="1">
      <c r="A67" s="6" t="s">
        <v>5</v>
      </c>
      <c r="B67" s="53">
        <v>3064078</v>
      </c>
      <c r="C67" s="53"/>
      <c r="D67" s="53"/>
      <c r="E67" s="53">
        <v>34180</v>
      </c>
      <c r="F67" s="53"/>
      <c r="G67" s="53">
        <v>3029898</v>
      </c>
      <c r="H67" s="60" t="s">
        <v>310</v>
      </c>
      <c r="I67" s="54"/>
      <c r="J67" s="70" t="s">
        <v>308</v>
      </c>
      <c r="K67" s="56">
        <v>2.23</v>
      </c>
      <c r="L67" s="56">
        <v>1.07</v>
      </c>
      <c r="M67" s="56">
        <v>46.13</v>
      </c>
      <c r="N67" s="53">
        <v>282550</v>
      </c>
      <c r="O67" s="57">
        <f t="shared" si="0"/>
        <v>9.221370996430247</v>
      </c>
      <c r="P67" s="53">
        <v>1349784</v>
      </c>
      <c r="Q67" s="122">
        <f t="shared" si="1"/>
        <v>44.05188118579227</v>
      </c>
      <c r="Z67" s="75"/>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row>
    <row r="68" spans="1:53" s="48" customFormat="1" ht="47.25" customHeight="1">
      <c r="A68" s="6" t="s">
        <v>4</v>
      </c>
      <c r="B68" s="53">
        <v>6927046</v>
      </c>
      <c r="C68" s="53"/>
      <c r="D68" s="53"/>
      <c r="E68" s="53">
        <v>4950000</v>
      </c>
      <c r="F68" s="53"/>
      <c r="G68" s="53">
        <v>1977046</v>
      </c>
      <c r="H68" s="60" t="s">
        <v>305</v>
      </c>
      <c r="I68" s="54"/>
      <c r="J68" s="70" t="s">
        <v>309</v>
      </c>
      <c r="K68" s="56"/>
      <c r="L68" s="56"/>
      <c r="M68" s="56"/>
      <c r="N68" s="53">
        <v>1150656</v>
      </c>
      <c r="O68" s="57">
        <f t="shared" si="0"/>
        <v>16.61106335947531</v>
      </c>
      <c r="P68" s="53">
        <v>5949349</v>
      </c>
      <c r="Q68" s="122">
        <f t="shared" si="1"/>
        <v>85.8858018266372</v>
      </c>
      <c r="Z68" s="75"/>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row>
    <row r="69" spans="1:53" s="48" customFormat="1" ht="38.25" customHeight="1">
      <c r="A69" s="6" t="s">
        <v>3</v>
      </c>
      <c r="B69" s="53">
        <v>833000</v>
      </c>
      <c r="C69" s="53"/>
      <c r="D69" s="53"/>
      <c r="E69" s="53"/>
      <c r="F69" s="53"/>
      <c r="G69" s="53">
        <v>833000</v>
      </c>
      <c r="H69" s="60" t="s">
        <v>216</v>
      </c>
      <c r="I69" s="54"/>
      <c r="J69" s="70" t="s">
        <v>96</v>
      </c>
      <c r="K69" s="56">
        <v>2.08</v>
      </c>
      <c r="L69" s="56"/>
      <c r="M69" s="56"/>
      <c r="N69" s="53">
        <v>150040</v>
      </c>
      <c r="O69" s="57">
        <f t="shared" si="0"/>
        <v>18.01200480192077</v>
      </c>
      <c r="P69" s="53">
        <v>313700</v>
      </c>
      <c r="Q69" s="122">
        <f t="shared" si="1"/>
        <v>37.65906362545018</v>
      </c>
      <c r="Z69" s="75"/>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row>
    <row r="70" spans="1:53" s="48" customFormat="1" ht="31.5" customHeight="1">
      <c r="A70" s="6" t="s">
        <v>2</v>
      </c>
      <c r="B70" s="53">
        <v>570500</v>
      </c>
      <c r="C70" s="53"/>
      <c r="D70" s="53"/>
      <c r="E70" s="53"/>
      <c r="F70" s="53"/>
      <c r="G70" s="53">
        <v>570500</v>
      </c>
      <c r="H70" s="60" t="s">
        <v>217</v>
      </c>
      <c r="I70" s="54"/>
      <c r="J70" s="70" t="s">
        <v>121</v>
      </c>
      <c r="K70" s="56">
        <v>2.25</v>
      </c>
      <c r="L70" s="56"/>
      <c r="M70" s="56">
        <v>35.9</v>
      </c>
      <c r="N70" s="53">
        <v>302000</v>
      </c>
      <c r="O70" s="57">
        <f t="shared" si="0"/>
        <v>52.93602103418055</v>
      </c>
      <c r="P70" s="53">
        <v>570500</v>
      </c>
      <c r="Q70" s="122">
        <f t="shared" si="1"/>
        <v>100</v>
      </c>
      <c r="Z70" s="77"/>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row>
    <row r="71" spans="1:53" s="48" customFormat="1" ht="51" customHeight="1">
      <c r="A71" s="6" t="s">
        <v>1</v>
      </c>
      <c r="B71" s="53">
        <v>520000</v>
      </c>
      <c r="C71" s="53"/>
      <c r="D71" s="53"/>
      <c r="E71" s="53"/>
      <c r="F71" s="53"/>
      <c r="G71" s="53">
        <v>520000</v>
      </c>
      <c r="H71" s="60" t="s">
        <v>269</v>
      </c>
      <c r="I71" s="54"/>
      <c r="J71" s="70" t="s">
        <v>122</v>
      </c>
      <c r="K71" s="56">
        <v>2.25</v>
      </c>
      <c r="L71" s="56"/>
      <c r="M71" s="56"/>
      <c r="N71" s="53">
        <v>100000</v>
      </c>
      <c r="O71" s="57">
        <f t="shared" si="0"/>
        <v>19.230769230769234</v>
      </c>
      <c r="P71" s="53">
        <v>490000</v>
      </c>
      <c r="Q71" s="122">
        <f t="shared" si="1"/>
        <v>94.23076923076923</v>
      </c>
      <c r="Z71" s="77"/>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row>
    <row r="72" spans="1:53" s="48" customFormat="1" ht="58.5" customHeight="1">
      <c r="A72" s="6" t="s">
        <v>0</v>
      </c>
      <c r="B72" s="53">
        <v>287000</v>
      </c>
      <c r="C72" s="53"/>
      <c r="D72" s="53"/>
      <c r="E72" s="53"/>
      <c r="F72" s="53"/>
      <c r="G72" s="53">
        <v>287000</v>
      </c>
      <c r="H72" s="60" t="s">
        <v>270</v>
      </c>
      <c r="I72" s="54"/>
      <c r="J72" s="70" t="s">
        <v>121</v>
      </c>
      <c r="K72" s="56">
        <v>3</v>
      </c>
      <c r="L72" s="56"/>
      <c r="M72" s="56"/>
      <c r="N72" s="53">
        <v>167030</v>
      </c>
      <c r="O72" s="57">
        <f aca="true" t="shared" si="3" ref="O72:O133">N72/B72*100</f>
        <v>58.198606271776995</v>
      </c>
      <c r="P72" s="53">
        <v>287000</v>
      </c>
      <c r="Q72" s="122">
        <f aca="true" t="shared" si="4" ref="Q72:Q133">P72/B72*100</f>
        <v>100</v>
      </c>
      <c r="Z72" s="75"/>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row>
    <row r="73" spans="1:53" s="48" customFormat="1" ht="51.75" customHeight="1">
      <c r="A73" s="6" t="s">
        <v>292</v>
      </c>
      <c r="B73" s="53">
        <v>514100</v>
      </c>
      <c r="C73" s="53"/>
      <c r="D73" s="53"/>
      <c r="E73" s="53"/>
      <c r="F73" s="53"/>
      <c r="G73" s="53">
        <v>514100</v>
      </c>
      <c r="H73" s="60" t="s">
        <v>311</v>
      </c>
      <c r="I73" s="54"/>
      <c r="J73" s="70" t="s">
        <v>123</v>
      </c>
      <c r="K73" s="56">
        <v>2.25</v>
      </c>
      <c r="L73" s="56"/>
      <c r="M73" s="56"/>
      <c r="N73" s="53">
        <v>186122</v>
      </c>
      <c r="O73" s="57">
        <f t="shared" si="3"/>
        <v>36.203462361408285</v>
      </c>
      <c r="P73" s="53">
        <v>514100</v>
      </c>
      <c r="Q73" s="122">
        <f t="shared" si="4"/>
        <v>100</v>
      </c>
      <c r="Z73" s="75"/>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row>
    <row r="74" spans="1:53" s="48" customFormat="1" ht="49.5" customHeight="1">
      <c r="A74" s="6" t="s">
        <v>191</v>
      </c>
      <c r="B74" s="53">
        <v>1131280</v>
      </c>
      <c r="C74" s="53"/>
      <c r="D74" s="53"/>
      <c r="E74" s="53">
        <v>1131280</v>
      </c>
      <c r="F74" s="53"/>
      <c r="G74" s="53"/>
      <c r="H74" s="60" t="s">
        <v>271</v>
      </c>
      <c r="I74" s="54"/>
      <c r="J74" s="70" t="s">
        <v>124</v>
      </c>
      <c r="K74" s="56"/>
      <c r="L74" s="56"/>
      <c r="M74" s="56"/>
      <c r="N74" s="53">
        <v>9000</v>
      </c>
      <c r="O74" s="57">
        <f t="shared" si="3"/>
        <v>0.7955590127996605</v>
      </c>
      <c r="P74" s="53">
        <v>12000</v>
      </c>
      <c r="Q74" s="122">
        <f t="shared" si="4"/>
        <v>1.0607453503995474</v>
      </c>
      <c r="Z74" s="75"/>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row>
    <row r="75" spans="1:53" s="48" customFormat="1" ht="51" customHeight="1">
      <c r="A75" s="80" t="s">
        <v>260</v>
      </c>
      <c r="B75" s="81">
        <v>15200000</v>
      </c>
      <c r="C75" s="81"/>
      <c r="D75" s="81"/>
      <c r="E75" s="81">
        <v>15200000</v>
      </c>
      <c r="F75" s="81"/>
      <c r="G75" s="81"/>
      <c r="H75" s="88" t="s">
        <v>218</v>
      </c>
      <c r="I75" s="82"/>
      <c r="J75" s="83" t="s">
        <v>125</v>
      </c>
      <c r="K75" s="84"/>
      <c r="L75" s="84"/>
      <c r="M75" s="84"/>
      <c r="N75" s="81">
        <v>2900000</v>
      </c>
      <c r="O75" s="100">
        <f t="shared" si="3"/>
        <v>19.078947368421055</v>
      </c>
      <c r="P75" s="81">
        <v>15200000</v>
      </c>
      <c r="Q75" s="127">
        <f t="shared" si="4"/>
        <v>100</v>
      </c>
      <c r="Z75" s="77"/>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row>
    <row r="76" spans="1:53" s="48" customFormat="1" ht="69" customHeight="1">
      <c r="A76" s="6" t="s">
        <v>261</v>
      </c>
      <c r="B76" s="53">
        <v>1998000</v>
      </c>
      <c r="C76" s="53"/>
      <c r="D76" s="53"/>
      <c r="E76" s="53">
        <v>1998000</v>
      </c>
      <c r="F76" s="53"/>
      <c r="G76" s="53"/>
      <c r="H76" s="60" t="s">
        <v>219</v>
      </c>
      <c r="I76" s="54"/>
      <c r="J76" s="70" t="s">
        <v>125</v>
      </c>
      <c r="K76" s="56"/>
      <c r="L76" s="56"/>
      <c r="M76" s="56"/>
      <c r="N76" s="94">
        <v>824000</v>
      </c>
      <c r="O76" s="99">
        <f t="shared" si="3"/>
        <v>41.24124124124124</v>
      </c>
      <c r="P76" s="94">
        <v>1998000</v>
      </c>
      <c r="Q76" s="128">
        <f t="shared" si="4"/>
        <v>100</v>
      </c>
      <c r="Z76" s="77"/>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row>
    <row r="77" spans="1:53" s="48" customFormat="1" ht="63.75" customHeight="1">
      <c r="A77" s="6" t="s">
        <v>262</v>
      </c>
      <c r="B77" s="53">
        <v>430000</v>
      </c>
      <c r="C77" s="53"/>
      <c r="D77" s="53"/>
      <c r="E77" s="53">
        <v>430000</v>
      </c>
      <c r="F77" s="53"/>
      <c r="G77" s="53"/>
      <c r="H77" s="60" t="s">
        <v>272</v>
      </c>
      <c r="I77" s="54"/>
      <c r="J77" s="70" t="s">
        <v>87</v>
      </c>
      <c r="K77" s="56"/>
      <c r="L77" s="56"/>
      <c r="M77" s="56"/>
      <c r="N77" s="53">
        <v>60000</v>
      </c>
      <c r="O77" s="57">
        <f t="shared" si="3"/>
        <v>13.953488372093023</v>
      </c>
      <c r="P77" s="53">
        <v>430000</v>
      </c>
      <c r="Q77" s="122">
        <f t="shared" si="4"/>
        <v>100</v>
      </c>
      <c r="Z77" s="77"/>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row>
    <row r="78" spans="1:53" s="48" customFormat="1" ht="47.25" customHeight="1">
      <c r="A78" s="6" t="s">
        <v>263</v>
      </c>
      <c r="B78" s="53">
        <v>11400000</v>
      </c>
      <c r="C78" s="53"/>
      <c r="D78" s="53"/>
      <c r="E78" s="53"/>
      <c r="F78" s="53"/>
      <c r="G78" s="53">
        <v>11400000</v>
      </c>
      <c r="H78" s="60" t="s">
        <v>220</v>
      </c>
      <c r="I78" s="54"/>
      <c r="J78" s="70" t="s">
        <v>126</v>
      </c>
      <c r="K78" s="56">
        <v>3</v>
      </c>
      <c r="L78" s="56"/>
      <c r="M78" s="56"/>
      <c r="N78" s="53">
        <v>4300000</v>
      </c>
      <c r="O78" s="57">
        <f t="shared" si="3"/>
        <v>37.719298245614034</v>
      </c>
      <c r="P78" s="53">
        <v>7100000</v>
      </c>
      <c r="Q78" s="122">
        <f t="shared" si="4"/>
        <v>62.28070175438597</v>
      </c>
      <c r="Z78" s="77"/>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row>
    <row r="79" spans="1:53" s="48" customFormat="1" ht="66.75" customHeight="1">
      <c r="A79" s="6" t="s">
        <v>264</v>
      </c>
      <c r="B79" s="53">
        <v>138900</v>
      </c>
      <c r="C79" s="53"/>
      <c r="D79" s="53"/>
      <c r="E79" s="53">
        <v>69450</v>
      </c>
      <c r="F79" s="53"/>
      <c r="G79" s="53">
        <v>69450</v>
      </c>
      <c r="H79" s="60" t="s">
        <v>221</v>
      </c>
      <c r="I79" s="54"/>
      <c r="J79" s="70" t="s">
        <v>126</v>
      </c>
      <c r="K79" s="56"/>
      <c r="L79" s="56"/>
      <c r="M79" s="56"/>
      <c r="N79" s="53">
        <v>98650</v>
      </c>
      <c r="O79" s="57">
        <f t="shared" si="3"/>
        <v>71.02231821454284</v>
      </c>
      <c r="P79" s="53">
        <v>115300</v>
      </c>
      <c r="Q79" s="122">
        <f t="shared" si="4"/>
        <v>83.0093592512599</v>
      </c>
      <c r="Z79" s="77"/>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row>
    <row r="80" spans="1:53" s="48" customFormat="1" ht="30" customHeight="1">
      <c r="A80" s="52" t="s">
        <v>161</v>
      </c>
      <c r="B80" s="53">
        <f>SUM(B81:B84)</f>
        <v>7420000</v>
      </c>
      <c r="C80" s="53"/>
      <c r="D80" s="53"/>
      <c r="E80" s="53">
        <f>SUM(E81:E84)</f>
        <v>890000</v>
      </c>
      <c r="F80" s="53"/>
      <c r="G80" s="53">
        <f>SUM(G81:G84)</f>
        <v>6530000</v>
      </c>
      <c r="H80" s="60"/>
      <c r="I80" s="54"/>
      <c r="J80" s="70"/>
      <c r="K80" s="56"/>
      <c r="L80" s="56"/>
      <c r="M80" s="56"/>
      <c r="N80" s="53">
        <f>SUM(N81:N84)</f>
        <v>530000</v>
      </c>
      <c r="O80" s="57">
        <f t="shared" si="3"/>
        <v>7.142857142857142</v>
      </c>
      <c r="P80" s="53">
        <f>SUM(P81:P84)</f>
        <v>530000</v>
      </c>
      <c r="Q80" s="122">
        <f t="shared" si="4"/>
        <v>7.142857142857142</v>
      </c>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row>
    <row r="81" spans="1:53" s="48" customFormat="1" ht="73.5" customHeight="1">
      <c r="A81" s="6" t="s">
        <v>190</v>
      </c>
      <c r="B81" s="53">
        <v>550000</v>
      </c>
      <c r="C81" s="53"/>
      <c r="D81" s="53"/>
      <c r="E81" s="53">
        <v>550000</v>
      </c>
      <c r="F81" s="53"/>
      <c r="G81" s="53"/>
      <c r="H81" s="60" t="s">
        <v>222</v>
      </c>
      <c r="I81" s="54"/>
      <c r="J81" s="70" t="s">
        <v>127</v>
      </c>
      <c r="K81" s="56"/>
      <c r="L81" s="56"/>
      <c r="M81" s="56"/>
      <c r="N81" s="53">
        <v>10000</v>
      </c>
      <c r="O81" s="57">
        <f t="shared" si="3"/>
        <v>1.8181818181818181</v>
      </c>
      <c r="P81" s="53">
        <v>10000</v>
      </c>
      <c r="Q81" s="122">
        <f t="shared" si="4"/>
        <v>1.8181818181818181</v>
      </c>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row>
    <row r="82" spans="1:53" s="48" customFormat="1" ht="60.75" customHeight="1">
      <c r="A82" s="6" t="s">
        <v>188</v>
      </c>
      <c r="B82" s="53">
        <v>340000</v>
      </c>
      <c r="C82" s="53"/>
      <c r="D82" s="53"/>
      <c r="E82" s="53">
        <v>340000</v>
      </c>
      <c r="F82" s="53"/>
      <c r="G82" s="53"/>
      <c r="H82" s="60" t="s">
        <v>223</v>
      </c>
      <c r="I82" s="54"/>
      <c r="J82" s="70" t="s">
        <v>127</v>
      </c>
      <c r="K82" s="56"/>
      <c r="L82" s="56"/>
      <c r="M82" s="56"/>
      <c r="N82" s="53">
        <v>20000</v>
      </c>
      <c r="O82" s="57">
        <f t="shared" si="3"/>
        <v>5.88235294117647</v>
      </c>
      <c r="P82" s="53">
        <v>20000</v>
      </c>
      <c r="Q82" s="122">
        <f t="shared" si="4"/>
        <v>5.88235294117647</v>
      </c>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row>
    <row r="83" spans="1:53" s="48" customFormat="1" ht="82.5" customHeight="1">
      <c r="A83" s="6" t="s">
        <v>189</v>
      </c>
      <c r="B83" s="53">
        <v>4466000</v>
      </c>
      <c r="C83" s="53"/>
      <c r="D83" s="53"/>
      <c r="E83" s="53"/>
      <c r="F83" s="53"/>
      <c r="G83" s="53">
        <v>4466000</v>
      </c>
      <c r="H83" s="60" t="s">
        <v>306</v>
      </c>
      <c r="I83" s="54"/>
      <c r="J83" s="70" t="s">
        <v>128</v>
      </c>
      <c r="K83" s="56"/>
      <c r="L83" s="56"/>
      <c r="M83" s="56"/>
      <c r="N83" s="53">
        <v>140000</v>
      </c>
      <c r="O83" s="57">
        <f t="shared" si="3"/>
        <v>3.1347962382445136</v>
      </c>
      <c r="P83" s="53">
        <v>140000</v>
      </c>
      <c r="Q83" s="122">
        <f t="shared" si="4"/>
        <v>3.1347962382445136</v>
      </c>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row>
    <row r="84" spans="1:53" s="48" customFormat="1" ht="51.75" customHeight="1">
      <c r="A84" s="6" t="s">
        <v>187</v>
      </c>
      <c r="B84" s="53">
        <v>2064000</v>
      </c>
      <c r="C84" s="53"/>
      <c r="D84" s="53"/>
      <c r="E84" s="53"/>
      <c r="F84" s="53"/>
      <c r="G84" s="53">
        <v>2064000</v>
      </c>
      <c r="H84" s="60" t="s">
        <v>307</v>
      </c>
      <c r="I84" s="54"/>
      <c r="J84" s="70" t="s">
        <v>129</v>
      </c>
      <c r="K84" s="56"/>
      <c r="L84" s="56"/>
      <c r="M84" s="56"/>
      <c r="N84" s="53">
        <v>360000</v>
      </c>
      <c r="O84" s="57">
        <f t="shared" si="3"/>
        <v>17.441860465116278</v>
      </c>
      <c r="P84" s="53">
        <v>360000</v>
      </c>
      <c r="Q84" s="122">
        <f t="shared" si="4"/>
        <v>17.441860465116278</v>
      </c>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row>
    <row r="85" spans="1:53" s="48" customFormat="1" ht="30" customHeight="1">
      <c r="A85" s="52" t="s">
        <v>154</v>
      </c>
      <c r="B85" s="53">
        <f>B86+B87</f>
        <v>5324570</v>
      </c>
      <c r="C85" s="53">
        <f>C86+C87</f>
        <v>5224570</v>
      </c>
      <c r="D85" s="53"/>
      <c r="E85" s="53"/>
      <c r="F85" s="53">
        <f>F86+F87</f>
        <v>100000</v>
      </c>
      <c r="G85" s="53"/>
      <c r="H85" s="60"/>
      <c r="I85" s="54"/>
      <c r="J85" s="70"/>
      <c r="K85" s="56"/>
      <c r="L85" s="56"/>
      <c r="M85" s="56"/>
      <c r="N85" s="53">
        <f>N86+N87</f>
        <v>4241895</v>
      </c>
      <c r="O85" s="57">
        <f t="shared" si="3"/>
        <v>79.66643315798271</v>
      </c>
      <c r="P85" s="53">
        <f>P86+P87</f>
        <v>4687039</v>
      </c>
      <c r="Q85" s="122">
        <f t="shared" si="4"/>
        <v>88.02661998997102</v>
      </c>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row>
    <row r="86" spans="1:53" s="48" customFormat="1" ht="30" customHeight="1">
      <c r="A86" s="6" t="s">
        <v>159</v>
      </c>
      <c r="B86" s="53">
        <v>1953174</v>
      </c>
      <c r="C86" s="53">
        <v>1953174</v>
      </c>
      <c r="D86" s="53"/>
      <c r="E86" s="53"/>
      <c r="F86" s="53"/>
      <c r="G86" s="53"/>
      <c r="H86" s="60"/>
      <c r="I86" s="54"/>
      <c r="J86" s="70"/>
      <c r="K86" s="56"/>
      <c r="L86" s="56"/>
      <c r="M86" s="56"/>
      <c r="N86" s="53">
        <v>870499</v>
      </c>
      <c r="O86" s="57">
        <f t="shared" si="3"/>
        <v>44.56843066721142</v>
      </c>
      <c r="P86" s="53">
        <v>1315643</v>
      </c>
      <c r="Q86" s="122">
        <f t="shared" si="4"/>
        <v>67.35923169159533</v>
      </c>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row>
    <row r="87" spans="1:53" s="48" customFormat="1" ht="30" customHeight="1">
      <c r="A87" s="80" t="s">
        <v>160</v>
      </c>
      <c r="B87" s="81">
        <v>3371396</v>
      </c>
      <c r="C87" s="81">
        <v>3271396</v>
      </c>
      <c r="D87" s="81"/>
      <c r="E87" s="81"/>
      <c r="F87" s="81">
        <v>100000</v>
      </c>
      <c r="G87" s="81"/>
      <c r="H87" s="88"/>
      <c r="I87" s="82"/>
      <c r="J87" s="83" t="s">
        <v>88</v>
      </c>
      <c r="K87" s="84"/>
      <c r="L87" s="84"/>
      <c r="M87" s="84"/>
      <c r="N87" s="81">
        <v>3371396</v>
      </c>
      <c r="O87" s="100">
        <f t="shared" si="3"/>
        <v>100</v>
      </c>
      <c r="P87" s="81">
        <v>3371396</v>
      </c>
      <c r="Q87" s="127">
        <f t="shared" si="4"/>
        <v>100</v>
      </c>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row>
    <row r="88" spans="1:53" s="48" customFormat="1" ht="31.5" customHeight="1">
      <c r="A88" s="59" t="s">
        <v>245</v>
      </c>
      <c r="B88" s="44">
        <f>B89+B91+B95+B97+B99</f>
        <v>16692585</v>
      </c>
      <c r="C88" s="44">
        <f>C89+C91+C95+C97+C99</f>
        <v>10302229</v>
      </c>
      <c r="D88" s="44"/>
      <c r="E88" s="44"/>
      <c r="F88" s="44"/>
      <c r="G88" s="44">
        <f>G89+G91+G95+G97+G99</f>
        <v>6390356</v>
      </c>
      <c r="H88" s="87"/>
      <c r="I88" s="45"/>
      <c r="J88" s="76"/>
      <c r="K88" s="47"/>
      <c r="L88" s="47"/>
      <c r="M88" s="47"/>
      <c r="N88" s="44">
        <f>N89+N91+N95+N97+N99</f>
        <v>3604656</v>
      </c>
      <c r="O88" s="107">
        <f t="shared" si="3"/>
        <v>21.59435461913179</v>
      </c>
      <c r="P88" s="44">
        <f>P89+P91+P95+P97+P99</f>
        <v>4351037</v>
      </c>
      <c r="Q88" s="129">
        <f t="shared" si="4"/>
        <v>26.0656872497579</v>
      </c>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row>
    <row r="89" spans="1:53" s="48" customFormat="1" ht="31.5" customHeight="1">
      <c r="A89" s="2" t="s">
        <v>60</v>
      </c>
      <c r="B89" s="44">
        <f>B90</f>
        <v>7266</v>
      </c>
      <c r="C89" s="44">
        <f>C90</f>
        <v>7266</v>
      </c>
      <c r="D89" s="44"/>
      <c r="E89" s="44"/>
      <c r="F89" s="44"/>
      <c r="G89" s="44"/>
      <c r="H89" s="87"/>
      <c r="I89" s="45"/>
      <c r="J89" s="76"/>
      <c r="K89" s="47"/>
      <c r="L89" s="47"/>
      <c r="M89" s="47"/>
      <c r="N89" s="44">
        <f>N90</f>
        <v>7266</v>
      </c>
      <c r="O89" s="110">
        <f t="shared" si="3"/>
        <v>100</v>
      </c>
      <c r="P89" s="44">
        <f>P90</f>
        <v>7266</v>
      </c>
      <c r="Q89" s="126">
        <f t="shared" si="4"/>
        <v>100</v>
      </c>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row>
    <row r="90" spans="1:53" s="48" customFormat="1" ht="31.5" customHeight="1">
      <c r="A90" s="52" t="s">
        <v>55</v>
      </c>
      <c r="B90" s="53">
        <v>7266</v>
      </c>
      <c r="C90" s="53">
        <v>7266</v>
      </c>
      <c r="D90" s="53"/>
      <c r="E90" s="53"/>
      <c r="F90" s="53"/>
      <c r="G90" s="53"/>
      <c r="H90" s="60"/>
      <c r="I90" s="54"/>
      <c r="J90" s="70" t="s">
        <v>88</v>
      </c>
      <c r="K90" s="56"/>
      <c r="L90" s="56"/>
      <c r="M90" s="56"/>
      <c r="N90" s="53">
        <v>7266</v>
      </c>
      <c r="O90" s="109">
        <f t="shared" si="3"/>
        <v>100</v>
      </c>
      <c r="P90" s="53">
        <v>7266</v>
      </c>
      <c r="Q90" s="122">
        <f t="shared" si="4"/>
        <v>100</v>
      </c>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row>
    <row r="91" spans="1:53" s="48" customFormat="1" ht="31.5" customHeight="1">
      <c r="A91" s="2" t="s">
        <v>62</v>
      </c>
      <c r="B91" s="44">
        <f>B92</f>
        <v>2153252</v>
      </c>
      <c r="C91" s="44">
        <f>C92</f>
        <v>2153252</v>
      </c>
      <c r="D91" s="44"/>
      <c r="E91" s="44"/>
      <c r="F91" s="44"/>
      <c r="G91" s="44"/>
      <c r="H91" s="87"/>
      <c r="I91" s="45"/>
      <c r="J91" s="76"/>
      <c r="K91" s="47"/>
      <c r="L91" s="47"/>
      <c r="M91" s="47"/>
      <c r="N91" s="44">
        <f>N92</f>
        <v>937971</v>
      </c>
      <c r="O91" s="40">
        <f t="shared" si="3"/>
        <v>43.560670093421486</v>
      </c>
      <c r="P91" s="44">
        <f>P92</f>
        <v>1371352</v>
      </c>
      <c r="Q91" s="126">
        <f t="shared" si="4"/>
        <v>63.68748293279188</v>
      </c>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row>
    <row r="92" spans="1:53" s="48" customFormat="1" ht="31.5" customHeight="1">
      <c r="A92" s="52" t="s">
        <v>55</v>
      </c>
      <c r="B92" s="53">
        <f>B93+B94</f>
        <v>2153252</v>
      </c>
      <c r="C92" s="53">
        <f>C93+C94</f>
        <v>2153252</v>
      </c>
      <c r="D92" s="53"/>
      <c r="E92" s="53"/>
      <c r="F92" s="53"/>
      <c r="G92" s="53"/>
      <c r="H92" s="60"/>
      <c r="I92" s="54"/>
      <c r="J92" s="70"/>
      <c r="K92" s="56"/>
      <c r="L92" s="56"/>
      <c r="M92" s="56"/>
      <c r="N92" s="53">
        <f>N93+N94</f>
        <v>937971</v>
      </c>
      <c r="O92" s="57">
        <f t="shared" si="3"/>
        <v>43.560670093421486</v>
      </c>
      <c r="P92" s="53">
        <f>P93+P94</f>
        <v>1371352</v>
      </c>
      <c r="Q92" s="122">
        <f t="shared" si="4"/>
        <v>63.68748293279188</v>
      </c>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row>
    <row r="93" spans="1:53" s="48" customFormat="1" ht="31.5" customHeight="1">
      <c r="A93" s="6" t="s">
        <v>159</v>
      </c>
      <c r="B93" s="53">
        <v>1300281</v>
      </c>
      <c r="C93" s="53">
        <v>1300281</v>
      </c>
      <c r="D93" s="53"/>
      <c r="E93" s="53"/>
      <c r="F93" s="53"/>
      <c r="G93" s="53"/>
      <c r="H93" s="60"/>
      <c r="I93" s="54"/>
      <c r="J93" s="70"/>
      <c r="K93" s="56"/>
      <c r="L93" s="56"/>
      <c r="M93" s="56"/>
      <c r="N93" s="53">
        <v>85000</v>
      </c>
      <c r="O93" s="57">
        <f t="shared" si="3"/>
        <v>6.5370485302792245</v>
      </c>
      <c r="P93" s="53">
        <v>518381</v>
      </c>
      <c r="Q93" s="122">
        <f t="shared" si="4"/>
        <v>39.86684416676088</v>
      </c>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row>
    <row r="94" spans="1:53" s="48" customFormat="1" ht="31.5" customHeight="1">
      <c r="A94" s="6" t="s">
        <v>160</v>
      </c>
      <c r="B94" s="53">
        <v>852971</v>
      </c>
      <c r="C94" s="53">
        <v>852971</v>
      </c>
      <c r="D94" s="53"/>
      <c r="E94" s="53"/>
      <c r="F94" s="53"/>
      <c r="G94" s="53"/>
      <c r="H94" s="60"/>
      <c r="I94" s="54"/>
      <c r="J94" s="70" t="s">
        <v>88</v>
      </c>
      <c r="K94" s="56"/>
      <c r="L94" s="56"/>
      <c r="M94" s="56"/>
      <c r="N94" s="53">
        <v>852971</v>
      </c>
      <c r="O94" s="109">
        <f t="shared" si="3"/>
        <v>100</v>
      </c>
      <c r="P94" s="53">
        <v>852971</v>
      </c>
      <c r="Q94" s="122">
        <f t="shared" si="4"/>
        <v>100</v>
      </c>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row>
    <row r="95" spans="1:53" s="48" customFormat="1" ht="31.5" customHeight="1">
      <c r="A95" s="2" t="s">
        <v>130</v>
      </c>
      <c r="B95" s="44">
        <f>B96</f>
        <v>747722</v>
      </c>
      <c r="C95" s="44">
        <f>C96</f>
        <v>747722</v>
      </c>
      <c r="D95" s="44"/>
      <c r="E95" s="44"/>
      <c r="F95" s="44"/>
      <c r="G95" s="44"/>
      <c r="H95" s="87"/>
      <c r="I95" s="45"/>
      <c r="J95" s="76"/>
      <c r="K95" s="47"/>
      <c r="L95" s="47"/>
      <c r="M95" s="47"/>
      <c r="N95" s="44">
        <f>N96</f>
        <v>747722</v>
      </c>
      <c r="O95" s="110">
        <f t="shared" si="3"/>
        <v>100</v>
      </c>
      <c r="P95" s="44">
        <f>P96</f>
        <v>747722</v>
      </c>
      <c r="Q95" s="126">
        <f t="shared" si="4"/>
        <v>100</v>
      </c>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row>
    <row r="96" spans="1:53" s="48" customFormat="1" ht="31.5" customHeight="1">
      <c r="A96" s="52" t="s">
        <v>55</v>
      </c>
      <c r="B96" s="53">
        <v>747722</v>
      </c>
      <c r="C96" s="53">
        <v>747722</v>
      </c>
      <c r="D96" s="53"/>
      <c r="E96" s="53"/>
      <c r="F96" s="53"/>
      <c r="G96" s="53"/>
      <c r="H96" s="60"/>
      <c r="I96" s="54"/>
      <c r="J96" s="70" t="s">
        <v>88</v>
      </c>
      <c r="K96" s="56"/>
      <c r="L96" s="56"/>
      <c r="M96" s="56"/>
      <c r="N96" s="53">
        <v>747722</v>
      </c>
      <c r="O96" s="109">
        <f t="shared" si="3"/>
        <v>100</v>
      </c>
      <c r="P96" s="53">
        <v>747722</v>
      </c>
      <c r="Q96" s="122">
        <f t="shared" si="4"/>
        <v>100</v>
      </c>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row>
    <row r="97" spans="1:53" s="48" customFormat="1" ht="31.5" customHeight="1">
      <c r="A97" s="2" t="s">
        <v>63</v>
      </c>
      <c r="B97" s="44">
        <f>B98</f>
        <v>10695</v>
      </c>
      <c r="C97" s="44">
        <f>C98</f>
        <v>10695</v>
      </c>
      <c r="D97" s="44"/>
      <c r="E97" s="44"/>
      <c r="F97" s="44"/>
      <c r="G97" s="44"/>
      <c r="H97" s="87"/>
      <c r="I97" s="45"/>
      <c r="J97" s="76"/>
      <c r="K97" s="47"/>
      <c r="L97" s="47"/>
      <c r="M97" s="47"/>
      <c r="N97" s="44">
        <f>N98</f>
        <v>10695</v>
      </c>
      <c r="O97" s="110">
        <f t="shared" si="3"/>
        <v>100</v>
      </c>
      <c r="P97" s="44">
        <f>P98</f>
        <v>10695</v>
      </c>
      <c r="Q97" s="126">
        <f t="shared" si="4"/>
        <v>100</v>
      </c>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row>
    <row r="98" spans="1:17" s="48" customFormat="1" ht="31.5" customHeight="1">
      <c r="A98" s="52" t="s">
        <v>55</v>
      </c>
      <c r="B98" s="53">
        <v>10695</v>
      </c>
      <c r="C98" s="53">
        <v>10695</v>
      </c>
      <c r="D98" s="53"/>
      <c r="E98" s="53"/>
      <c r="F98" s="53"/>
      <c r="G98" s="53"/>
      <c r="H98" s="60"/>
      <c r="I98" s="54"/>
      <c r="J98" s="70" t="s">
        <v>88</v>
      </c>
      <c r="K98" s="56"/>
      <c r="L98" s="56"/>
      <c r="M98" s="56"/>
      <c r="N98" s="53">
        <v>10695</v>
      </c>
      <c r="O98" s="109">
        <f t="shared" si="3"/>
        <v>100</v>
      </c>
      <c r="P98" s="53">
        <v>10695</v>
      </c>
      <c r="Q98" s="122">
        <f t="shared" si="4"/>
        <v>100</v>
      </c>
    </row>
    <row r="99" spans="1:17" s="48" customFormat="1" ht="31.5" customHeight="1">
      <c r="A99" s="2" t="s">
        <v>131</v>
      </c>
      <c r="B99" s="44">
        <f>B100+B104</f>
        <v>13773650</v>
      </c>
      <c r="C99" s="44">
        <f>C100+C104</f>
        <v>7383294</v>
      </c>
      <c r="D99" s="44"/>
      <c r="E99" s="44"/>
      <c r="F99" s="44"/>
      <c r="G99" s="44">
        <f>G100+G104</f>
        <v>6390356</v>
      </c>
      <c r="H99" s="87"/>
      <c r="I99" s="45"/>
      <c r="J99" s="76"/>
      <c r="K99" s="47"/>
      <c r="L99" s="47"/>
      <c r="M99" s="47"/>
      <c r="N99" s="44">
        <f>N100+N104</f>
        <v>1901002</v>
      </c>
      <c r="O99" s="40">
        <f t="shared" si="3"/>
        <v>13.801730115111098</v>
      </c>
      <c r="P99" s="44">
        <f>P100+P104</f>
        <v>2214002</v>
      </c>
      <c r="Q99" s="126">
        <f t="shared" si="4"/>
        <v>16.074185128851106</v>
      </c>
    </row>
    <row r="100" spans="1:17" s="48" customFormat="1" ht="31.5" customHeight="1">
      <c r="A100" s="52" t="s">
        <v>156</v>
      </c>
      <c r="B100" s="53">
        <f>SUM(B101:B103)</f>
        <v>10975970</v>
      </c>
      <c r="C100" s="53">
        <f>SUM(C101:C103)</f>
        <v>4585614</v>
      </c>
      <c r="D100" s="53"/>
      <c r="E100" s="53"/>
      <c r="F100" s="53"/>
      <c r="G100" s="53">
        <f>SUM(G101:G103)</f>
        <v>6390356</v>
      </c>
      <c r="H100" s="60"/>
      <c r="I100" s="54"/>
      <c r="J100" s="70"/>
      <c r="K100" s="56"/>
      <c r="L100" s="56"/>
      <c r="M100" s="56"/>
      <c r="N100" s="53">
        <f>SUM(N101:N103)</f>
        <v>328915</v>
      </c>
      <c r="O100" s="57">
        <f t="shared" si="3"/>
        <v>2.996682753323852</v>
      </c>
      <c r="P100" s="53">
        <f>SUM(P101:P103)</f>
        <v>328915</v>
      </c>
      <c r="Q100" s="122">
        <f t="shared" si="4"/>
        <v>2.996682753323852</v>
      </c>
    </row>
    <row r="101" spans="1:17" s="48" customFormat="1" ht="39.75" customHeight="1">
      <c r="A101" s="6" t="s">
        <v>186</v>
      </c>
      <c r="B101" s="53">
        <v>7506000</v>
      </c>
      <c r="C101" s="53">
        <v>3142469</v>
      </c>
      <c r="D101" s="53"/>
      <c r="E101" s="53"/>
      <c r="F101" s="53"/>
      <c r="G101" s="53">
        <v>4363531</v>
      </c>
      <c r="H101" s="60" t="s">
        <v>316</v>
      </c>
      <c r="I101" s="54"/>
      <c r="J101" s="70" t="s">
        <v>129</v>
      </c>
      <c r="K101" s="56">
        <v>5.37</v>
      </c>
      <c r="L101" s="56">
        <v>5.41</v>
      </c>
      <c r="M101" s="56">
        <v>46</v>
      </c>
      <c r="N101" s="53">
        <v>221450</v>
      </c>
      <c r="O101" s="57">
        <f t="shared" si="3"/>
        <v>2.9503064215294432</v>
      </c>
      <c r="P101" s="53">
        <v>221450</v>
      </c>
      <c r="Q101" s="122">
        <f t="shared" si="4"/>
        <v>2.9503064215294432</v>
      </c>
    </row>
    <row r="102" spans="1:17" s="48" customFormat="1" ht="42.75" customHeight="1">
      <c r="A102" s="6" t="s">
        <v>185</v>
      </c>
      <c r="B102" s="53">
        <v>2440670</v>
      </c>
      <c r="C102" s="53">
        <v>1011697</v>
      </c>
      <c r="D102" s="53"/>
      <c r="E102" s="53"/>
      <c r="F102" s="53"/>
      <c r="G102" s="53">
        <v>1428973</v>
      </c>
      <c r="H102" s="60" t="s">
        <v>317</v>
      </c>
      <c r="I102" s="54"/>
      <c r="J102" s="70" t="s">
        <v>132</v>
      </c>
      <c r="K102" s="56">
        <v>4.19</v>
      </c>
      <c r="L102" s="56">
        <v>5.33</v>
      </c>
      <c r="M102" s="56">
        <v>46.04</v>
      </c>
      <c r="N102" s="53">
        <v>56897</v>
      </c>
      <c r="O102" s="57">
        <f t="shared" si="3"/>
        <v>2.331204136569057</v>
      </c>
      <c r="P102" s="53">
        <v>56897</v>
      </c>
      <c r="Q102" s="122">
        <f t="shared" si="4"/>
        <v>2.331204136569057</v>
      </c>
    </row>
    <row r="103" spans="1:17" s="48" customFormat="1" ht="46.5" customHeight="1">
      <c r="A103" s="6" t="s">
        <v>184</v>
      </c>
      <c r="B103" s="53">
        <v>1029300</v>
      </c>
      <c r="C103" s="53">
        <v>431448</v>
      </c>
      <c r="D103" s="53"/>
      <c r="E103" s="53"/>
      <c r="F103" s="53"/>
      <c r="G103" s="53">
        <v>597852</v>
      </c>
      <c r="H103" s="60" t="s">
        <v>318</v>
      </c>
      <c r="I103" s="54"/>
      <c r="J103" s="70" t="s">
        <v>129</v>
      </c>
      <c r="K103" s="56">
        <v>5.04</v>
      </c>
      <c r="L103" s="56">
        <v>5.64</v>
      </c>
      <c r="M103" s="56">
        <v>45.44</v>
      </c>
      <c r="N103" s="53">
        <v>50568</v>
      </c>
      <c r="O103" s="57">
        <f t="shared" si="3"/>
        <v>4.912853395511513</v>
      </c>
      <c r="P103" s="53">
        <v>50568</v>
      </c>
      <c r="Q103" s="122">
        <f t="shared" si="4"/>
        <v>4.912853395511513</v>
      </c>
    </row>
    <row r="104" spans="1:17" s="48" customFormat="1" ht="30.75" customHeight="1">
      <c r="A104" s="52" t="s">
        <v>153</v>
      </c>
      <c r="B104" s="53">
        <f>B105+B106</f>
        <v>2797680</v>
      </c>
      <c r="C104" s="53">
        <f>C105+C106</f>
        <v>2797680</v>
      </c>
      <c r="D104" s="53"/>
      <c r="E104" s="53"/>
      <c r="F104" s="53"/>
      <c r="G104" s="53"/>
      <c r="H104" s="60"/>
      <c r="I104" s="54"/>
      <c r="J104" s="70"/>
      <c r="K104" s="56"/>
      <c r="L104" s="56"/>
      <c r="M104" s="56"/>
      <c r="N104" s="53">
        <f>N105+N106</f>
        <v>1572087</v>
      </c>
      <c r="O104" s="57">
        <f t="shared" si="3"/>
        <v>56.19252380543879</v>
      </c>
      <c r="P104" s="53">
        <f>P105+P106</f>
        <v>1885087</v>
      </c>
      <c r="Q104" s="122">
        <f t="shared" si="4"/>
        <v>67.38036515970376</v>
      </c>
    </row>
    <row r="105" spans="1:17" s="48" customFormat="1" ht="28.5" customHeight="1">
      <c r="A105" s="6" t="s">
        <v>159</v>
      </c>
      <c r="B105" s="53">
        <v>1934176</v>
      </c>
      <c r="C105" s="53">
        <v>1934176</v>
      </c>
      <c r="D105" s="53"/>
      <c r="E105" s="53"/>
      <c r="F105" s="53"/>
      <c r="G105" s="53"/>
      <c r="H105" s="60"/>
      <c r="I105" s="54"/>
      <c r="J105" s="70"/>
      <c r="K105" s="56"/>
      <c r="L105" s="56"/>
      <c r="M105" s="56"/>
      <c r="N105" s="53">
        <v>708583</v>
      </c>
      <c r="O105" s="57">
        <f t="shared" si="3"/>
        <v>36.63487707426832</v>
      </c>
      <c r="P105" s="53">
        <v>1021583</v>
      </c>
      <c r="Q105" s="122">
        <f t="shared" si="4"/>
        <v>52.817478864384626</v>
      </c>
    </row>
    <row r="106" spans="1:17" s="48" customFormat="1" ht="26.25" customHeight="1">
      <c r="A106" s="80" t="s">
        <v>160</v>
      </c>
      <c r="B106" s="81">
        <v>863504</v>
      </c>
      <c r="C106" s="81">
        <v>863504</v>
      </c>
      <c r="D106" s="81"/>
      <c r="E106" s="81"/>
      <c r="F106" s="81"/>
      <c r="G106" s="81"/>
      <c r="H106" s="88"/>
      <c r="I106" s="82"/>
      <c r="J106" s="83" t="s">
        <v>88</v>
      </c>
      <c r="K106" s="84"/>
      <c r="L106" s="84"/>
      <c r="M106" s="84"/>
      <c r="N106" s="81">
        <v>863504</v>
      </c>
      <c r="O106" s="111">
        <f t="shared" si="3"/>
        <v>100</v>
      </c>
      <c r="P106" s="81">
        <v>863504</v>
      </c>
      <c r="Q106" s="127">
        <f t="shared" si="4"/>
        <v>100</v>
      </c>
    </row>
    <row r="107" spans="1:17" s="48" customFormat="1" ht="30" customHeight="1">
      <c r="A107" s="59" t="s">
        <v>244</v>
      </c>
      <c r="B107" s="44">
        <f>B108+B113+B122+B139+B144+B161+B163</f>
        <v>190284086</v>
      </c>
      <c r="C107" s="44">
        <f>C108+C113+C122+C139+C144+C161+C163</f>
        <v>44971391</v>
      </c>
      <c r="D107" s="44"/>
      <c r="E107" s="44">
        <f>E108+E113+E122+E139+E144+E161+E163</f>
        <v>93266584</v>
      </c>
      <c r="F107" s="44">
        <f>F108+F113+F122+F139+F144+F161+F163</f>
        <v>52046111</v>
      </c>
      <c r="G107" s="44"/>
      <c r="H107" s="87"/>
      <c r="I107" s="45"/>
      <c r="J107" s="76"/>
      <c r="K107" s="47"/>
      <c r="L107" s="47"/>
      <c r="M107" s="47"/>
      <c r="N107" s="102">
        <f>N108+N113+N122+N139+N144+N161+N163</f>
        <v>20806979</v>
      </c>
      <c r="O107" s="107">
        <f t="shared" si="3"/>
        <v>10.934692142358136</v>
      </c>
      <c r="P107" s="102">
        <f>P108+P113+P122+P139+P144+P161+P163</f>
        <v>83035282</v>
      </c>
      <c r="Q107" s="129">
        <f t="shared" si="4"/>
        <v>43.63753361907522</v>
      </c>
    </row>
    <row r="108" spans="1:17" s="48" customFormat="1" ht="28.5" customHeight="1">
      <c r="A108" s="2" t="s">
        <v>64</v>
      </c>
      <c r="B108" s="44">
        <f>B109+B112</f>
        <v>6846008</v>
      </c>
      <c r="C108" s="44">
        <f>C109+C112</f>
        <v>6846008</v>
      </c>
      <c r="D108" s="44"/>
      <c r="E108" s="44"/>
      <c r="F108" s="44"/>
      <c r="G108" s="44"/>
      <c r="H108" s="87"/>
      <c r="I108" s="45"/>
      <c r="J108" s="76"/>
      <c r="K108" s="47"/>
      <c r="L108" s="47"/>
      <c r="M108" s="47"/>
      <c r="N108" s="44">
        <f>N109+N112</f>
        <v>1919179</v>
      </c>
      <c r="O108" s="40">
        <f t="shared" si="3"/>
        <v>28.03354889447982</v>
      </c>
      <c r="P108" s="44">
        <f>P109+P112</f>
        <v>3304624</v>
      </c>
      <c r="Q108" s="126">
        <f t="shared" si="4"/>
        <v>48.27081709515969</v>
      </c>
    </row>
    <row r="109" spans="1:17" s="48" customFormat="1" ht="28.5" customHeight="1">
      <c r="A109" s="52" t="s">
        <v>89</v>
      </c>
      <c r="B109" s="53">
        <f>B110+B111</f>
        <v>5580204</v>
      </c>
      <c r="C109" s="53">
        <f>C110+C111</f>
        <v>5580204</v>
      </c>
      <c r="D109" s="53"/>
      <c r="E109" s="53"/>
      <c r="F109" s="53"/>
      <c r="G109" s="53"/>
      <c r="H109" s="60"/>
      <c r="I109" s="54"/>
      <c r="J109" s="70"/>
      <c r="K109" s="56"/>
      <c r="L109" s="56"/>
      <c r="M109" s="56"/>
      <c r="N109" s="53">
        <f>N110+N111</f>
        <v>653375</v>
      </c>
      <c r="O109" s="57">
        <f t="shared" si="3"/>
        <v>11.708801326976577</v>
      </c>
      <c r="P109" s="53">
        <f>P110+P111</f>
        <v>2038820</v>
      </c>
      <c r="Q109" s="122">
        <f t="shared" si="4"/>
        <v>36.536657082787656</v>
      </c>
    </row>
    <row r="110" spans="1:17" s="48" customFormat="1" ht="27" customHeight="1">
      <c r="A110" s="6" t="s">
        <v>183</v>
      </c>
      <c r="B110" s="53">
        <v>5060243</v>
      </c>
      <c r="C110" s="53">
        <v>5060243</v>
      </c>
      <c r="D110" s="53"/>
      <c r="E110" s="53"/>
      <c r="F110" s="53"/>
      <c r="G110" s="53"/>
      <c r="H110" s="60" t="s">
        <v>133</v>
      </c>
      <c r="I110" s="54"/>
      <c r="J110" s="70" t="s">
        <v>98</v>
      </c>
      <c r="K110" s="56">
        <v>4.25</v>
      </c>
      <c r="L110" s="56">
        <v>6.43</v>
      </c>
      <c r="M110" s="56">
        <v>27.67</v>
      </c>
      <c r="N110" s="53">
        <v>488375</v>
      </c>
      <c r="O110" s="57">
        <f t="shared" si="3"/>
        <v>9.65121635462961</v>
      </c>
      <c r="P110" s="53">
        <v>1770017</v>
      </c>
      <c r="Q110" s="122">
        <f t="shared" si="4"/>
        <v>34.97889330611198</v>
      </c>
    </row>
    <row r="111" spans="1:17" s="48" customFormat="1" ht="33.75" customHeight="1">
      <c r="A111" s="6" t="s">
        <v>182</v>
      </c>
      <c r="B111" s="53">
        <v>519961</v>
      </c>
      <c r="C111" s="53">
        <v>519961</v>
      </c>
      <c r="D111" s="53"/>
      <c r="E111" s="53"/>
      <c r="F111" s="53"/>
      <c r="G111" s="53"/>
      <c r="H111" s="60" t="s">
        <v>134</v>
      </c>
      <c r="I111" s="54"/>
      <c r="J111" s="70" t="s">
        <v>98</v>
      </c>
      <c r="K111" s="56">
        <v>4.25</v>
      </c>
      <c r="L111" s="56">
        <v>11.81</v>
      </c>
      <c r="M111" s="56">
        <v>5.33</v>
      </c>
      <c r="N111" s="53">
        <v>165000</v>
      </c>
      <c r="O111" s="57">
        <f t="shared" si="3"/>
        <v>31.733149216960506</v>
      </c>
      <c r="P111" s="53">
        <v>268803</v>
      </c>
      <c r="Q111" s="122">
        <f t="shared" si="4"/>
        <v>51.69676187252505</v>
      </c>
    </row>
    <row r="112" spans="1:17" s="48" customFormat="1" ht="28.5" customHeight="1">
      <c r="A112" s="52" t="s">
        <v>153</v>
      </c>
      <c r="B112" s="53">
        <v>1265804</v>
      </c>
      <c r="C112" s="53">
        <v>1265804</v>
      </c>
      <c r="D112" s="53"/>
      <c r="E112" s="53"/>
      <c r="F112" s="53"/>
      <c r="G112" s="53"/>
      <c r="H112" s="60"/>
      <c r="I112" s="54"/>
      <c r="J112" s="70" t="s">
        <v>88</v>
      </c>
      <c r="K112" s="56"/>
      <c r="L112" s="56"/>
      <c r="M112" s="56"/>
      <c r="N112" s="53">
        <v>1265804</v>
      </c>
      <c r="O112" s="109">
        <f t="shared" si="3"/>
        <v>100</v>
      </c>
      <c r="P112" s="53">
        <v>1265804</v>
      </c>
      <c r="Q112" s="122">
        <f t="shared" si="4"/>
        <v>100</v>
      </c>
    </row>
    <row r="113" spans="1:17" s="48" customFormat="1" ht="30" customHeight="1">
      <c r="A113" s="2" t="s">
        <v>65</v>
      </c>
      <c r="B113" s="44">
        <f>B114+B119</f>
        <v>76042848</v>
      </c>
      <c r="C113" s="44">
        <f>C114+C119</f>
        <v>5103848</v>
      </c>
      <c r="D113" s="44"/>
      <c r="E113" s="44">
        <f>E114+E119</f>
        <v>70939000</v>
      </c>
      <c r="F113" s="44"/>
      <c r="G113" s="44"/>
      <c r="H113" s="87"/>
      <c r="I113" s="45"/>
      <c r="J113" s="76"/>
      <c r="K113" s="47"/>
      <c r="L113" s="47"/>
      <c r="M113" s="47"/>
      <c r="N113" s="44">
        <f>N114+N119</f>
        <v>10471510</v>
      </c>
      <c r="O113" s="40">
        <f t="shared" si="3"/>
        <v>13.770538946673854</v>
      </c>
      <c r="P113" s="44">
        <f>P114+P119</f>
        <v>35098159</v>
      </c>
      <c r="Q113" s="126">
        <f t="shared" si="4"/>
        <v>46.155766022861215</v>
      </c>
    </row>
    <row r="114" spans="1:17" s="48" customFormat="1" ht="28.5" customHeight="1">
      <c r="A114" s="52" t="s">
        <v>89</v>
      </c>
      <c r="B114" s="53">
        <f>SUM(B115:B118)</f>
        <v>73823792</v>
      </c>
      <c r="C114" s="53">
        <f>SUM(C115:C118)</f>
        <v>2884792</v>
      </c>
      <c r="D114" s="53"/>
      <c r="E114" s="53">
        <f>SUM(E115:E118)</f>
        <v>70939000</v>
      </c>
      <c r="F114" s="53"/>
      <c r="G114" s="53"/>
      <c r="H114" s="60"/>
      <c r="I114" s="54"/>
      <c r="J114" s="70"/>
      <c r="K114" s="56"/>
      <c r="L114" s="56"/>
      <c r="M114" s="56"/>
      <c r="N114" s="53">
        <f>SUM(N115:N118)</f>
        <v>9101000</v>
      </c>
      <c r="O114" s="57">
        <f t="shared" si="3"/>
        <v>12.328003958398668</v>
      </c>
      <c r="P114" s="53">
        <f>SUM(P115:P118)</f>
        <v>33172683</v>
      </c>
      <c r="Q114" s="122">
        <f t="shared" si="4"/>
        <v>44.934948613856086</v>
      </c>
    </row>
    <row r="115" spans="1:17" s="48" customFormat="1" ht="51" customHeight="1">
      <c r="A115" s="6" t="s">
        <v>284</v>
      </c>
      <c r="B115" s="53">
        <v>35977000</v>
      </c>
      <c r="C115" s="53"/>
      <c r="D115" s="53"/>
      <c r="E115" s="53">
        <v>35977000</v>
      </c>
      <c r="F115" s="53"/>
      <c r="G115" s="53"/>
      <c r="H115" s="60" t="s">
        <v>224</v>
      </c>
      <c r="I115" s="54"/>
      <c r="J115" s="70" t="s">
        <v>135</v>
      </c>
      <c r="K115" s="56"/>
      <c r="L115" s="56"/>
      <c r="M115" s="56"/>
      <c r="N115" s="53">
        <v>405000</v>
      </c>
      <c r="O115" s="57">
        <f t="shared" si="3"/>
        <v>1.125719209494955</v>
      </c>
      <c r="P115" s="53">
        <v>10501986</v>
      </c>
      <c r="Q115" s="122">
        <f t="shared" si="4"/>
        <v>29.190833032215025</v>
      </c>
    </row>
    <row r="116" spans="1:17" s="48" customFormat="1" ht="56.25" customHeight="1">
      <c r="A116" s="6" t="s">
        <v>181</v>
      </c>
      <c r="B116" s="53">
        <v>5884000</v>
      </c>
      <c r="C116" s="53">
        <v>271000</v>
      </c>
      <c r="D116" s="53"/>
      <c r="E116" s="53">
        <v>5613000</v>
      </c>
      <c r="F116" s="53"/>
      <c r="G116" s="53"/>
      <c r="H116" s="60" t="s">
        <v>273</v>
      </c>
      <c r="I116" s="54"/>
      <c r="J116" s="70" t="s">
        <v>109</v>
      </c>
      <c r="K116" s="56"/>
      <c r="L116" s="56"/>
      <c r="M116" s="56"/>
      <c r="N116" s="53">
        <v>2010000</v>
      </c>
      <c r="O116" s="57">
        <f t="shared" si="3"/>
        <v>34.16043507817811</v>
      </c>
      <c r="P116" s="53">
        <v>4065700</v>
      </c>
      <c r="Q116" s="122">
        <f t="shared" si="4"/>
        <v>69.09755268524813</v>
      </c>
    </row>
    <row r="117" spans="1:17" s="48" customFormat="1" ht="91.5" customHeight="1">
      <c r="A117" s="6" t="s">
        <v>180</v>
      </c>
      <c r="B117" s="53">
        <v>17013792</v>
      </c>
      <c r="C117" s="53">
        <v>2613792</v>
      </c>
      <c r="D117" s="53"/>
      <c r="E117" s="53">
        <v>14400000</v>
      </c>
      <c r="F117" s="53"/>
      <c r="G117" s="53"/>
      <c r="H117" s="60" t="s">
        <v>225</v>
      </c>
      <c r="I117" s="54"/>
      <c r="J117" s="70" t="s">
        <v>136</v>
      </c>
      <c r="K117" s="56"/>
      <c r="L117" s="56"/>
      <c r="M117" s="56"/>
      <c r="N117" s="53">
        <v>3158000</v>
      </c>
      <c r="O117" s="57">
        <f t="shared" si="3"/>
        <v>18.56141182400725</v>
      </c>
      <c r="P117" s="53">
        <v>8009997</v>
      </c>
      <c r="Q117" s="122">
        <f t="shared" si="4"/>
        <v>47.079434143781704</v>
      </c>
    </row>
    <row r="118" spans="1:17" s="48" customFormat="1" ht="53.25" customHeight="1">
      <c r="A118" s="6" t="s">
        <v>179</v>
      </c>
      <c r="B118" s="53">
        <v>14949000</v>
      </c>
      <c r="C118" s="53"/>
      <c r="D118" s="53"/>
      <c r="E118" s="53">
        <v>14949000</v>
      </c>
      <c r="F118" s="53"/>
      <c r="G118" s="53"/>
      <c r="H118" s="113" t="s">
        <v>294</v>
      </c>
      <c r="I118" s="54"/>
      <c r="J118" s="70" t="s">
        <v>98</v>
      </c>
      <c r="K118" s="56"/>
      <c r="L118" s="56"/>
      <c r="M118" s="56"/>
      <c r="N118" s="53">
        <v>3528000</v>
      </c>
      <c r="O118" s="57">
        <f t="shared" si="3"/>
        <v>23.600240818783867</v>
      </c>
      <c r="P118" s="53">
        <v>10595000</v>
      </c>
      <c r="Q118" s="122">
        <f t="shared" si="4"/>
        <v>70.87430597364373</v>
      </c>
    </row>
    <row r="119" spans="1:17" s="48" customFormat="1" ht="28.5" customHeight="1">
      <c r="A119" s="52" t="s">
        <v>153</v>
      </c>
      <c r="B119" s="53">
        <f>B120+B121</f>
        <v>2219056</v>
      </c>
      <c r="C119" s="53">
        <f>C120+C121</f>
        <v>2219056</v>
      </c>
      <c r="D119" s="53"/>
      <c r="E119" s="53"/>
      <c r="F119" s="53"/>
      <c r="G119" s="53"/>
      <c r="H119" s="60"/>
      <c r="I119" s="54"/>
      <c r="J119" s="70"/>
      <c r="K119" s="56"/>
      <c r="L119" s="56"/>
      <c r="M119" s="56"/>
      <c r="N119" s="53">
        <f>N120+N121</f>
        <v>1370510</v>
      </c>
      <c r="O119" s="57">
        <f t="shared" si="3"/>
        <v>61.76094699728173</v>
      </c>
      <c r="P119" s="53">
        <f>P120+P121</f>
        <v>1925476</v>
      </c>
      <c r="Q119" s="122">
        <f t="shared" si="4"/>
        <v>86.77004996719326</v>
      </c>
    </row>
    <row r="120" spans="1:17" s="48" customFormat="1" ht="28.5" customHeight="1">
      <c r="A120" s="6" t="s">
        <v>159</v>
      </c>
      <c r="B120" s="53">
        <v>1086872</v>
      </c>
      <c r="C120" s="53">
        <v>1086872</v>
      </c>
      <c r="D120" s="53"/>
      <c r="E120" s="53"/>
      <c r="F120" s="53"/>
      <c r="G120" s="53"/>
      <c r="H120" s="60"/>
      <c r="I120" s="54"/>
      <c r="J120" s="70" t="s">
        <v>91</v>
      </c>
      <c r="K120" s="56"/>
      <c r="L120" s="56"/>
      <c r="M120" s="56"/>
      <c r="N120" s="53">
        <v>238326</v>
      </c>
      <c r="O120" s="57">
        <f t="shared" si="3"/>
        <v>21.92769709772632</v>
      </c>
      <c r="P120" s="53">
        <v>793292</v>
      </c>
      <c r="Q120" s="122">
        <f t="shared" si="4"/>
        <v>72.98853958883844</v>
      </c>
    </row>
    <row r="121" spans="1:17" s="48" customFormat="1" ht="28.5" customHeight="1">
      <c r="A121" s="6" t="s">
        <v>160</v>
      </c>
      <c r="B121" s="53">
        <v>1132184</v>
      </c>
      <c r="C121" s="53">
        <v>1132184</v>
      </c>
      <c r="D121" s="53"/>
      <c r="E121" s="53"/>
      <c r="F121" s="53"/>
      <c r="G121" s="53"/>
      <c r="H121" s="60"/>
      <c r="I121" s="54"/>
      <c r="J121" s="70" t="s">
        <v>88</v>
      </c>
      <c r="K121" s="56"/>
      <c r="L121" s="56"/>
      <c r="M121" s="56"/>
      <c r="N121" s="53">
        <v>1132184</v>
      </c>
      <c r="O121" s="109">
        <f t="shared" si="3"/>
        <v>100</v>
      </c>
      <c r="P121" s="53">
        <v>1132184</v>
      </c>
      <c r="Q121" s="122">
        <f t="shared" si="4"/>
        <v>100</v>
      </c>
    </row>
    <row r="122" spans="1:17" s="48" customFormat="1" ht="30" customHeight="1">
      <c r="A122" s="2" t="s">
        <v>66</v>
      </c>
      <c r="B122" s="44">
        <f>B123+B131+B136</f>
        <v>17295807</v>
      </c>
      <c r="C122" s="44">
        <f>C123+C131+C136</f>
        <v>3886127</v>
      </c>
      <c r="D122" s="44"/>
      <c r="E122" s="44">
        <f>E123+E131+E136</f>
        <v>2979705</v>
      </c>
      <c r="F122" s="44">
        <f>F123+F131+F136</f>
        <v>10429975</v>
      </c>
      <c r="G122" s="44"/>
      <c r="H122" s="44"/>
      <c r="I122" s="44"/>
      <c r="J122" s="44"/>
      <c r="K122" s="44"/>
      <c r="L122" s="44"/>
      <c r="M122" s="44"/>
      <c r="N122" s="44">
        <f>N123+N131+N136</f>
        <v>3148830</v>
      </c>
      <c r="O122" s="40">
        <f t="shared" si="3"/>
        <v>18.20574200440604</v>
      </c>
      <c r="P122" s="44">
        <f>P123+P131+P136</f>
        <v>7256685</v>
      </c>
      <c r="Q122" s="126">
        <f t="shared" si="4"/>
        <v>41.95632502143439</v>
      </c>
    </row>
    <row r="123" spans="1:17" s="48" customFormat="1" ht="30" customHeight="1">
      <c r="A123" s="85" t="s">
        <v>89</v>
      </c>
      <c r="B123" s="81">
        <f>SUM(B124:B130)</f>
        <v>12087116</v>
      </c>
      <c r="C123" s="81">
        <f>SUM(C124:C130)</f>
        <v>2224338</v>
      </c>
      <c r="D123" s="81"/>
      <c r="E123" s="81">
        <f>SUM(E124:E130)</f>
        <v>2979705</v>
      </c>
      <c r="F123" s="81">
        <f>SUM(F124:F130)</f>
        <v>6883073</v>
      </c>
      <c r="G123" s="81"/>
      <c r="H123" s="88"/>
      <c r="I123" s="82"/>
      <c r="J123" s="83"/>
      <c r="K123" s="84"/>
      <c r="L123" s="84"/>
      <c r="M123" s="84"/>
      <c r="N123" s="81">
        <f>SUM(N124:N130)</f>
        <v>1974830</v>
      </c>
      <c r="O123" s="100">
        <f t="shared" si="3"/>
        <v>16.33830601112788</v>
      </c>
      <c r="P123" s="81">
        <f>SUM(P124:P130)</f>
        <v>5931520</v>
      </c>
      <c r="Q123" s="127">
        <f t="shared" si="4"/>
        <v>49.07307913649542</v>
      </c>
    </row>
    <row r="124" spans="1:17" s="48" customFormat="1" ht="42.75" customHeight="1">
      <c r="A124" s="6" t="s">
        <v>178</v>
      </c>
      <c r="B124" s="53">
        <v>5959410</v>
      </c>
      <c r="C124" s="53"/>
      <c r="D124" s="53"/>
      <c r="E124" s="53">
        <v>2979705</v>
      </c>
      <c r="F124" s="53">
        <v>2979705</v>
      </c>
      <c r="G124" s="53"/>
      <c r="H124" s="60" t="s">
        <v>226</v>
      </c>
      <c r="I124" s="54"/>
      <c r="J124" s="70" t="s">
        <v>137</v>
      </c>
      <c r="K124" s="56">
        <v>6</v>
      </c>
      <c r="L124" s="56">
        <v>9.56</v>
      </c>
      <c r="M124" s="56">
        <v>20</v>
      </c>
      <c r="N124" s="53">
        <v>1100000</v>
      </c>
      <c r="O124" s="92">
        <f t="shared" si="3"/>
        <v>18.458203077150255</v>
      </c>
      <c r="P124" s="53">
        <v>4031410</v>
      </c>
      <c r="Q124" s="122">
        <f t="shared" si="4"/>
        <v>67.64780406114028</v>
      </c>
    </row>
    <row r="125" spans="1:17" s="48" customFormat="1" ht="54" customHeight="1">
      <c r="A125" s="6" t="s">
        <v>177</v>
      </c>
      <c r="B125" s="53">
        <v>95000</v>
      </c>
      <c r="C125" s="53"/>
      <c r="D125" s="53"/>
      <c r="E125" s="53"/>
      <c r="F125" s="53">
        <v>95000</v>
      </c>
      <c r="G125" s="53"/>
      <c r="H125" s="60" t="s">
        <v>227</v>
      </c>
      <c r="I125" s="54"/>
      <c r="J125" s="70" t="s">
        <v>138</v>
      </c>
      <c r="K125" s="56">
        <v>2.65</v>
      </c>
      <c r="L125" s="56">
        <v>5.72</v>
      </c>
      <c r="M125" s="56">
        <v>25.38</v>
      </c>
      <c r="N125" s="53">
        <v>15000</v>
      </c>
      <c r="O125" s="92">
        <f t="shared" si="3"/>
        <v>15.789473684210526</v>
      </c>
      <c r="P125" s="53">
        <v>95000</v>
      </c>
      <c r="Q125" s="122">
        <f t="shared" si="4"/>
        <v>100</v>
      </c>
    </row>
    <row r="126" spans="1:17" s="48" customFormat="1" ht="55.5" customHeight="1">
      <c r="A126" s="6" t="s">
        <v>176</v>
      </c>
      <c r="B126" s="53">
        <v>401700</v>
      </c>
      <c r="C126" s="53"/>
      <c r="D126" s="53"/>
      <c r="E126" s="53"/>
      <c r="F126" s="53">
        <v>401700</v>
      </c>
      <c r="G126" s="53"/>
      <c r="H126" s="60" t="s">
        <v>228</v>
      </c>
      <c r="I126" s="54"/>
      <c r="J126" s="70" t="s">
        <v>139</v>
      </c>
      <c r="K126" s="56">
        <v>2.65</v>
      </c>
      <c r="L126" s="56">
        <v>5.72</v>
      </c>
      <c r="M126" s="56">
        <v>25.38</v>
      </c>
      <c r="N126" s="53">
        <v>112300</v>
      </c>
      <c r="O126" s="92">
        <f t="shared" si="3"/>
        <v>27.956186208613392</v>
      </c>
      <c r="P126" s="53">
        <v>386700</v>
      </c>
      <c r="Q126" s="122">
        <f t="shared" si="4"/>
        <v>96.26587005227782</v>
      </c>
    </row>
    <row r="127" spans="1:17" s="48" customFormat="1" ht="42" customHeight="1">
      <c r="A127" s="6" t="s">
        <v>175</v>
      </c>
      <c r="B127" s="53">
        <v>276030</v>
      </c>
      <c r="C127" s="53"/>
      <c r="D127" s="53"/>
      <c r="E127" s="53"/>
      <c r="F127" s="53">
        <v>276030</v>
      </c>
      <c r="G127" s="53"/>
      <c r="H127" s="60" t="s">
        <v>229</v>
      </c>
      <c r="I127" s="54"/>
      <c r="J127" s="70" t="s">
        <v>125</v>
      </c>
      <c r="K127" s="56">
        <v>6</v>
      </c>
      <c r="L127" s="56">
        <v>6.89</v>
      </c>
      <c r="M127" s="56">
        <v>39.59</v>
      </c>
      <c r="N127" s="53">
        <v>153830</v>
      </c>
      <c r="O127" s="92">
        <f t="shared" si="3"/>
        <v>55.72944969749665</v>
      </c>
      <c r="P127" s="53">
        <v>276030</v>
      </c>
      <c r="Q127" s="122">
        <f t="shared" si="4"/>
        <v>100</v>
      </c>
    </row>
    <row r="128" spans="1:17" s="48" customFormat="1" ht="57" customHeight="1">
      <c r="A128" s="6" t="s">
        <v>276</v>
      </c>
      <c r="B128" s="53">
        <v>483700</v>
      </c>
      <c r="C128" s="53">
        <v>483700</v>
      </c>
      <c r="D128" s="53"/>
      <c r="E128" s="53"/>
      <c r="F128" s="53"/>
      <c r="G128" s="53"/>
      <c r="H128" s="60" t="s">
        <v>315</v>
      </c>
      <c r="I128" s="54"/>
      <c r="J128" s="70" t="s">
        <v>126</v>
      </c>
      <c r="K128" s="56">
        <v>6</v>
      </c>
      <c r="L128" s="56">
        <v>1.33</v>
      </c>
      <c r="M128" s="56">
        <v>40</v>
      </c>
      <c r="N128" s="53">
        <v>173700</v>
      </c>
      <c r="O128" s="92">
        <f t="shared" si="3"/>
        <v>35.91068844324995</v>
      </c>
      <c r="P128" s="53">
        <v>307380</v>
      </c>
      <c r="Q128" s="122">
        <f t="shared" si="4"/>
        <v>63.54765350423817</v>
      </c>
    </row>
    <row r="129" spans="1:17" s="48" customFormat="1" ht="57" customHeight="1">
      <c r="A129" s="6" t="s">
        <v>174</v>
      </c>
      <c r="B129" s="53">
        <v>1390000</v>
      </c>
      <c r="C129" s="53"/>
      <c r="D129" s="53"/>
      <c r="E129" s="53"/>
      <c r="F129" s="53">
        <v>1390000</v>
      </c>
      <c r="G129" s="53"/>
      <c r="H129" s="60" t="s">
        <v>314</v>
      </c>
      <c r="I129" s="54"/>
      <c r="J129" s="70" t="s">
        <v>140</v>
      </c>
      <c r="K129" s="56">
        <v>3</v>
      </c>
      <c r="L129" s="56">
        <v>5.4</v>
      </c>
      <c r="M129" s="56">
        <v>27.9</v>
      </c>
      <c r="N129" s="53">
        <v>320000</v>
      </c>
      <c r="O129" s="92">
        <f t="shared" si="3"/>
        <v>23.021582733812952</v>
      </c>
      <c r="P129" s="53">
        <v>670000</v>
      </c>
      <c r="Q129" s="122">
        <f t="shared" si="4"/>
        <v>48.201438848920866</v>
      </c>
    </row>
    <row r="130" spans="1:17" s="48" customFormat="1" ht="75" customHeight="1">
      <c r="A130" s="6" t="s">
        <v>173</v>
      </c>
      <c r="B130" s="53">
        <v>3481276</v>
      </c>
      <c r="C130" s="53">
        <v>1740638</v>
      </c>
      <c r="D130" s="53"/>
      <c r="E130" s="53"/>
      <c r="F130" s="53">
        <v>1740638</v>
      </c>
      <c r="G130" s="53"/>
      <c r="H130" s="60" t="s">
        <v>230</v>
      </c>
      <c r="I130" s="54"/>
      <c r="J130" s="70" t="s">
        <v>141</v>
      </c>
      <c r="K130" s="56">
        <v>2.45</v>
      </c>
      <c r="L130" s="56">
        <v>1.83</v>
      </c>
      <c r="M130" s="56">
        <v>70</v>
      </c>
      <c r="N130" s="53">
        <v>100000</v>
      </c>
      <c r="O130" s="92">
        <f t="shared" si="3"/>
        <v>2.872509964737068</v>
      </c>
      <c r="P130" s="53">
        <v>165000</v>
      </c>
      <c r="Q130" s="122">
        <f t="shared" si="4"/>
        <v>4.739641441816161</v>
      </c>
    </row>
    <row r="131" spans="1:17" s="48" customFormat="1" ht="30" customHeight="1">
      <c r="A131" s="52" t="s">
        <v>155</v>
      </c>
      <c r="B131" s="53">
        <f>SUM(B132:B135)</f>
        <v>4744057</v>
      </c>
      <c r="C131" s="53">
        <f>SUM(C132:C135)</f>
        <v>1382895</v>
      </c>
      <c r="D131" s="53"/>
      <c r="E131" s="53"/>
      <c r="F131" s="53">
        <f>SUM(F132:F135)</f>
        <v>3361162</v>
      </c>
      <c r="G131" s="53"/>
      <c r="H131" s="60"/>
      <c r="I131" s="54"/>
      <c r="J131" s="70"/>
      <c r="K131" s="56"/>
      <c r="L131" s="56"/>
      <c r="M131" s="56"/>
      <c r="N131" s="53">
        <f>SUM(N132:N135)</f>
        <v>951531</v>
      </c>
      <c r="O131" s="92">
        <f t="shared" si="3"/>
        <v>20.057326461296736</v>
      </c>
      <c r="P131" s="53">
        <f>SUM(P132:P135)</f>
        <v>951531</v>
      </c>
      <c r="Q131" s="122">
        <f t="shared" si="4"/>
        <v>20.057326461296736</v>
      </c>
    </row>
    <row r="132" spans="1:17" s="48" customFormat="1" ht="61.5" customHeight="1">
      <c r="A132" s="6" t="s">
        <v>281</v>
      </c>
      <c r="B132" s="53">
        <v>1434747</v>
      </c>
      <c r="C132" s="53">
        <v>667345</v>
      </c>
      <c r="D132" s="53"/>
      <c r="E132" s="53"/>
      <c r="F132" s="53">
        <v>767402</v>
      </c>
      <c r="G132" s="53"/>
      <c r="H132" s="60" t="s">
        <v>231</v>
      </c>
      <c r="I132" s="54"/>
      <c r="J132" s="70" t="s">
        <v>319</v>
      </c>
      <c r="K132" s="56">
        <v>6</v>
      </c>
      <c r="L132" s="56">
        <v>5.05</v>
      </c>
      <c r="M132" s="56">
        <v>39.29</v>
      </c>
      <c r="N132" s="53">
        <v>667345</v>
      </c>
      <c r="O132" s="92">
        <f t="shared" si="3"/>
        <v>46.51307861246617</v>
      </c>
      <c r="P132" s="53">
        <v>667345</v>
      </c>
      <c r="Q132" s="122">
        <f t="shared" si="4"/>
        <v>46.51307861246617</v>
      </c>
    </row>
    <row r="133" spans="1:17" s="48" customFormat="1" ht="65.25" customHeight="1">
      <c r="A133" s="6" t="s">
        <v>312</v>
      </c>
      <c r="B133" s="53">
        <v>2593760</v>
      </c>
      <c r="C133" s="53"/>
      <c r="D133" s="53"/>
      <c r="E133" s="53"/>
      <c r="F133" s="53">
        <v>2593760</v>
      </c>
      <c r="G133" s="53"/>
      <c r="H133" s="60" t="s">
        <v>232</v>
      </c>
      <c r="I133" s="54"/>
      <c r="J133" s="70" t="s">
        <v>142</v>
      </c>
      <c r="K133" s="56"/>
      <c r="L133" s="56"/>
      <c r="M133" s="56"/>
      <c r="N133" s="53">
        <v>8636</v>
      </c>
      <c r="O133" s="92">
        <f t="shared" si="3"/>
        <v>0.33295293319351055</v>
      </c>
      <c r="P133" s="53">
        <v>8636</v>
      </c>
      <c r="Q133" s="122">
        <f t="shared" si="4"/>
        <v>0.33295293319351055</v>
      </c>
    </row>
    <row r="134" spans="1:17" s="48" customFormat="1" ht="51.75" customHeight="1">
      <c r="A134" s="6" t="s">
        <v>282</v>
      </c>
      <c r="B134" s="53">
        <v>155550</v>
      </c>
      <c r="C134" s="53">
        <v>155550</v>
      </c>
      <c r="D134" s="53"/>
      <c r="E134" s="53"/>
      <c r="F134" s="53"/>
      <c r="G134" s="53"/>
      <c r="H134" s="60" t="s">
        <v>235</v>
      </c>
      <c r="I134" s="54"/>
      <c r="J134" s="70" t="s">
        <v>88</v>
      </c>
      <c r="K134" s="56"/>
      <c r="L134" s="56">
        <v>9.43</v>
      </c>
      <c r="M134" s="56">
        <v>11.83</v>
      </c>
      <c r="N134" s="53">
        <v>155550</v>
      </c>
      <c r="O134" s="109">
        <f aca="true" t="shared" si="5" ref="O134:O177">N134/B134*100</f>
        <v>100</v>
      </c>
      <c r="P134" s="53">
        <v>155550</v>
      </c>
      <c r="Q134" s="122">
        <f aca="true" t="shared" si="6" ref="Q134:Q177">P134/B134*100</f>
        <v>100</v>
      </c>
    </row>
    <row r="135" spans="1:17" s="48" customFormat="1" ht="44.25" customHeight="1">
      <c r="A135" s="80" t="s">
        <v>283</v>
      </c>
      <c r="B135" s="81">
        <v>560000</v>
      </c>
      <c r="C135" s="81">
        <v>560000</v>
      </c>
      <c r="D135" s="81"/>
      <c r="E135" s="81"/>
      <c r="F135" s="81"/>
      <c r="G135" s="81"/>
      <c r="H135" s="88" t="s">
        <v>233</v>
      </c>
      <c r="I135" s="82"/>
      <c r="J135" s="83" t="s">
        <v>143</v>
      </c>
      <c r="K135" s="84"/>
      <c r="L135" s="84"/>
      <c r="M135" s="84"/>
      <c r="N135" s="81">
        <v>120000</v>
      </c>
      <c r="O135" s="100">
        <f t="shared" si="5"/>
        <v>21.428571428571427</v>
      </c>
      <c r="P135" s="81">
        <v>120000</v>
      </c>
      <c r="Q135" s="127">
        <f t="shared" si="6"/>
        <v>21.428571428571427</v>
      </c>
    </row>
    <row r="136" spans="1:17" s="48" customFormat="1" ht="28.5" customHeight="1">
      <c r="A136" s="52" t="s">
        <v>154</v>
      </c>
      <c r="B136" s="53">
        <f>B137+B138</f>
        <v>464634</v>
      </c>
      <c r="C136" s="53">
        <f>C137+C138</f>
        <v>278894</v>
      </c>
      <c r="D136" s="53"/>
      <c r="E136" s="53"/>
      <c r="F136" s="53">
        <f>F137+F138</f>
        <v>185740</v>
      </c>
      <c r="G136" s="53"/>
      <c r="H136" s="60"/>
      <c r="I136" s="54"/>
      <c r="J136" s="70"/>
      <c r="K136" s="56"/>
      <c r="L136" s="56"/>
      <c r="M136" s="56"/>
      <c r="N136" s="53">
        <f>N137+N138</f>
        <v>222469</v>
      </c>
      <c r="O136" s="92">
        <f t="shared" si="5"/>
        <v>47.88048227206791</v>
      </c>
      <c r="P136" s="53">
        <f>P137+P138</f>
        <v>373634</v>
      </c>
      <c r="Q136" s="122">
        <f t="shared" si="6"/>
        <v>80.41469199412872</v>
      </c>
    </row>
    <row r="137" spans="1:17" s="48" customFormat="1" ht="28.5" customHeight="1">
      <c r="A137" s="6" t="s">
        <v>159</v>
      </c>
      <c r="B137" s="53">
        <v>318275</v>
      </c>
      <c r="C137" s="53">
        <v>132605</v>
      </c>
      <c r="D137" s="53"/>
      <c r="E137" s="53"/>
      <c r="F137" s="53">
        <v>185670</v>
      </c>
      <c r="G137" s="53"/>
      <c r="H137" s="60"/>
      <c r="I137" s="54"/>
      <c r="J137" s="70"/>
      <c r="K137" s="56"/>
      <c r="L137" s="56"/>
      <c r="M137" s="56"/>
      <c r="N137" s="53">
        <v>76110</v>
      </c>
      <c r="O137" s="92">
        <f t="shared" si="5"/>
        <v>23.9132825386851</v>
      </c>
      <c r="P137" s="53">
        <v>227275</v>
      </c>
      <c r="Q137" s="122">
        <f t="shared" si="6"/>
        <v>71.4083732621161</v>
      </c>
    </row>
    <row r="138" spans="1:17" s="48" customFormat="1" ht="28.5" customHeight="1">
      <c r="A138" s="6" t="s">
        <v>160</v>
      </c>
      <c r="B138" s="53">
        <v>146359</v>
      </c>
      <c r="C138" s="53">
        <v>146289</v>
      </c>
      <c r="D138" s="53"/>
      <c r="E138" s="53"/>
      <c r="F138" s="53">
        <v>70</v>
      </c>
      <c r="G138" s="53"/>
      <c r="H138" s="60"/>
      <c r="I138" s="54"/>
      <c r="J138" s="70" t="s">
        <v>88</v>
      </c>
      <c r="K138" s="56"/>
      <c r="L138" s="56"/>
      <c r="M138" s="56"/>
      <c r="N138" s="53">
        <v>146359</v>
      </c>
      <c r="O138" s="109">
        <f t="shared" si="5"/>
        <v>100</v>
      </c>
      <c r="P138" s="53">
        <v>146359</v>
      </c>
      <c r="Q138" s="122">
        <f t="shared" si="6"/>
        <v>100</v>
      </c>
    </row>
    <row r="139" spans="1:17" s="48" customFormat="1" ht="30.75" customHeight="1">
      <c r="A139" s="2" t="s">
        <v>67</v>
      </c>
      <c r="B139" s="44">
        <f>B140+B143</f>
        <v>1402638</v>
      </c>
      <c r="C139" s="44">
        <f>C140+C143</f>
        <v>153987</v>
      </c>
      <c r="D139" s="44"/>
      <c r="E139" s="44"/>
      <c r="F139" s="44">
        <f>F140+F143</f>
        <v>1248651</v>
      </c>
      <c r="G139" s="44"/>
      <c r="H139" s="87"/>
      <c r="I139" s="45"/>
      <c r="J139" s="76"/>
      <c r="K139" s="47"/>
      <c r="L139" s="47"/>
      <c r="M139" s="47"/>
      <c r="N139" s="44">
        <f>N140+N143</f>
        <v>635038</v>
      </c>
      <c r="O139" s="39">
        <f t="shared" si="5"/>
        <v>45.27454696079815</v>
      </c>
      <c r="P139" s="44">
        <f>P140+P143</f>
        <v>795038</v>
      </c>
      <c r="Q139" s="126">
        <f t="shared" si="6"/>
        <v>56.68162419669224</v>
      </c>
    </row>
    <row r="140" spans="1:17" s="48" customFormat="1" ht="30" customHeight="1">
      <c r="A140" s="52" t="s">
        <v>89</v>
      </c>
      <c r="B140" s="53">
        <f>B141+B142</f>
        <v>1123600</v>
      </c>
      <c r="C140" s="53"/>
      <c r="D140" s="53"/>
      <c r="E140" s="53"/>
      <c r="F140" s="53">
        <f>F141+F142</f>
        <v>1123600</v>
      </c>
      <c r="G140" s="53"/>
      <c r="H140" s="60"/>
      <c r="I140" s="54"/>
      <c r="J140" s="70"/>
      <c r="K140" s="56"/>
      <c r="L140" s="56"/>
      <c r="M140" s="56"/>
      <c r="N140" s="53">
        <f>N141+N142</f>
        <v>356000</v>
      </c>
      <c r="O140" s="92">
        <f t="shared" si="5"/>
        <v>31.68387326450694</v>
      </c>
      <c r="P140" s="53">
        <f>P141+P142</f>
        <v>516000</v>
      </c>
      <c r="Q140" s="122">
        <f t="shared" si="6"/>
        <v>45.923816304734785</v>
      </c>
    </row>
    <row r="141" spans="1:17" s="48" customFormat="1" ht="51.75" customHeight="1">
      <c r="A141" s="6" t="s">
        <v>295</v>
      </c>
      <c r="B141" s="53">
        <v>658600</v>
      </c>
      <c r="C141" s="53"/>
      <c r="D141" s="53"/>
      <c r="E141" s="53"/>
      <c r="F141" s="53">
        <v>658600</v>
      </c>
      <c r="G141" s="53"/>
      <c r="H141" s="60" t="s">
        <v>242</v>
      </c>
      <c r="I141" s="54"/>
      <c r="J141" s="70" t="s">
        <v>144</v>
      </c>
      <c r="K141" s="56">
        <v>5.65</v>
      </c>
      <c r="L141" s="56">
        <v>11.29</v>
      </c>
      <c r="M141" s="56">
        <v>8</v>
      </c>
      <c r="N141" s="53">
        <v>195000</v>
      </c>
      <c r="O141" s="92">
        <f t="shared" si="5"/>
        <v>29.6082599453386</v>
      </c>
      <c r="P141" s="53">
        <v>250000</v>
      </c>
      <c r="Q141" s="122">
        <f t="shared" si="6"/>
        <v>37.95930762222897</v>
      </c>
    </row>
    <row r="142" spans="1:17" s="48" customFormat="1" ht="60.75" customHeight="1">
      <c r="A142" s="6" t="s">
        <v>313</v>
      </c>
      <c r="B142" s="53">
        <v>465000</v>
      </c>
      <c r="C142" s="53"/>
      <c r="D142" s="53"/>
      <c r="E142" s="53"/>
      <c r="F142" s="53">
        <v>465000</v>
      </c>
      <c r="G142" s="53"/>
      <c r="H142" s="60" t="s">
        <v>243</v>
      </c>
      <c r="I142" s="54"/>
      <c r="J142" s="70" t="s">
        <v>98</v>
      </c>
      <c r="K142" s="56">
        <v>5</v>
      </c>
      <c r="L142" s="56">
        <v>7.75</v>
      </c>
      <c r="M142" s="56">
        <v>19</v>
      </c>
      <c r="N142" s="53">
        <v>161000</v>
      </c>
      <c r="O142" s="92">
        <f t="shared" si="5"/>
        <v>34.623655913978496</v>
      </c>
      <c r="P142" s="53">
        <v>266000</v>
      </c>
      <c r="Q142" s="122">
        <f t="shared" si="6"/>
        <v>57.204301075268816</v>
      </c>
    </row>
    <row r="143" spans="1:17" s="48" customFormat="1" ht="30.75" customHeight="1">
      <c r="A143" s="52" t="s">
        <v>153</v>
      </c>
      <c r="B143" s="53">
        <v>279038</v>
      </c>
      <c r="C143" s="53">
        <v>153987</v>
      </c>
      <c r="D143" s="53"/>
      <c r="E143" s="53"/>
      <c r="F143" s="53">
        <v>125051</v>
      </c>
      <c r="G143" s="53"/>
      <c r="H143" s="60"/>
      <c r="I143" s="54"/>
      <c r="J143" s="70" t="s">
        <v>88</v>
      </c>
      <c r="K143" s="56"/>
      <c r="L143" s="56"/>
      <c r="M143" s="56"/>
      <c r="N143" s="53">
        <v>279038</v>
      </c>
      <c r="O143" s="109">
        <f t="shared" si="5"/>
        <v>100</v>
      </c>
      <c r="P143" s="53">
        <v>279038</v>
      </c>
      <c r="Q143" s="122">
        <f t="shared" si="6"/>
        <v>100</v>
      </c>
    </row>
    <row r="144" spans="1:17" s="48" customFormat="1" ht="28.5" customHeight="1">
      <c r="A144" s="2" t="s">
        <v>68</v>
      </c>
      <c r="B144" s="44">
        <f>B145+B155+B158</f>
        <v>74449485</v>
      </c>
      <c r="C144" s="44">
        <f>C145+C155+C158</f>
        <v>14775671</v>
      </c>
      <c r="D144" s="44"/>
      <c r="E144" s="44">
        <f>E145+E155+E158</f>
        <v>19347879</v>
      </c>
      <c r="F144" s="44">
        <f>F145+F155+F158</f>
        <v>40325935</v>
      </c>
      <c r="G144" s="44"/>
      <c r="H144" s="87"/>
      <c r="I144" s="45"/>
      <c r="J144" s="76"/>
      <c r="K144" s="47"/>
      <c r="L144" s="47"/>
      <c r="M144" s="47"/>
      <c r="N144" s="44">
        <f>N145+N155+N158</f>
        <v>2679195</v>
      </c>
      <c r="O144" s="39">
        <f t="shared" si="5"/>
        <v>3.598674994192371</v>
      </c>
      <c r="P144" s="44">
        <f>P145+P155+P158</f>
        <v>33586773</v>
      </c>
      <c r="Q144" s="126">
        <f t="shared" si="6"/>
        <v>45.11350615790022</v>
      </c>
    </row>
    <row r="145" spans="1:17" s="48" customFormat="1" ht="28.5" customHeight="1">
      <c r="A145" s="52" t="s">
        <v>89</v>
      </c>
      <c r="B145" s="53">
        <f>SUM(B146:B154)</f>
        <v>41263162</v>
      </c>
      <c r="C145" s="53">
        <f>SUM(C146:C154)</f>
        <v>12255366</v>
      </c>
      <c r="D145" s="53"/>
      <c r="E145" s="53">
        <f>SUM(E146:E154)</f>
        <v>19347879</v>
      </c>
      <c r="F145" s="53">
        <f>SUM(F146:F154)</f>
        <v>9659917</v>
      </c>
      <c r="G145" s="53"/>
      <c r="H145" s="60"/>
      <c r="I145" s="54"/>
      <c r="J145" s="70"/>
      <c r="K145" s="56"/>
      <c r="L145" s="56"/>
      <c r="M145" s="56"/>
      <c r="N145" s="53">
        <f>SUM(N146:N154)</f>
        <v>1476410</v>
      </c>
      <c r="O145" s="92">
        <f t="shared" si="5"/>
        <v>3.5780340827976294</v>
      </c>
      <c r="P145" s="53">
        <f>SUM(P146:P154)</f>
        <v>31975988</v>
      </c>
      <c r="Q145" s="122">
        <f t="shared" si="6"/>
        <v>77.49282035147961</v>
      </c>
    </row>
    <row r="146" spans="1:17" s="48" customFormat="1" ht="57" customHeight="1">
      <c r="A146" s="6" t="s">
        <v>162</v>
      </c>
      <c r="B146" s="53">
        <v>21623679</v>
      </c>
      <c r="C146" s="53">
        <v>200000</v>
      </c>
      <c r="D146" s="53"/>
      <c r="E146" s="53">
        <v>18534679</v>
      </c>
      <c r="F146" s="53">
        <v>2889000</v>
      </c>
      <c r="G146" s="53"/>
      <c r="H146" s="60" t="s">
        <v>234</v>
      </c>
      <c r="I146" s="54"/>
      <c r="J146" s="70" t="s">
        <v>145</v>
      </c>
      <c r="K146" s="56">
        <v>8.35</v>
      </c>
      <c r="L146" s="56">
        <v>8.34</v>
      </c>
      <c r="M146" s="56"/>
      <c r="N146" s="53">
        <v>559000</v>
      </c>
      <c r="O146" s="92">
        <f t="shared" si="5"/>
        <v>2.5851290152799624</v>
      </c>
      <c r="P146" s="53">
        <v>21623679</v>
      </c>
      <c r="Q146" s="122">
        <f t="shared" si="6"/>
        <v>100</v>
      </c>
    </row>
    <row r="147" spans="1:17" s="48" customFormat="1" ht="108" customHeight="1">
      <c r="A147" s="6" t="s">
        <v>163</v>
      </c>
      <c r="B147" s="53">
        <v>7636205</v>
      </c>
      <c r="C147" s="53">
        <v>3707003</v>
      </c>
      <c r="D147" s="53"/>
      <c r="E147" s="53"/>
      <c r="F147" s="53">
        <v>3929202</v>
      </c>
      <c r="G147" s="53"/>
      <c r="H147" s="60" t="s">
        <v>274</v>
      </c>
      <c r="I147" s="54"/>
      <c r="J147" s="70" t="s">
        <v>146</v>
      </c>
      <c r="K147" s="56">
        <v>6.5</v>
      </c>
      <c r="L147" s="56">
        <v>7.16</v>
      </c>
      <c r="M147" s="56">
        <v>41.29</v>
      </c>
      <c r="N147" s="53">
        <v>28000</v>
      </c>
      <c r="O147" s="92">
        <f t="shared" si="5"/>
        <v>0.36667428388839746</v>
      </c>
      <c r="P147" s="53">
        <v>6592879</v>
      </c>
      <c r="Q147" s="122">
        <f t="shared" si="6"/>
        <v>86.33711378885192</v>
      </c>
    </row>
    <row r="148" spans="1:17" s="48" customFormat="1" ht="68.25" customHeight="1">
      <c r="A148" s="6" t="s">
        <v>166</v>
      </c>
      <c r="B148" s="53">
        <v>4718380</v>
      </c>
      <c r="C148" s="53">
        <v>2526665</v>
      </c>
      <c r="D148" s="53"/>
      <c r="E148" s="53"/>
      <c r="F148" s="53">
        <v>2191715</v>
      </c>
      <c r="G148" s="53"/>
      <c r="H148" s="60" t="s">
        <v>275</v>
      </c>
      <c r="I148" s="54"/>
      <c r="J148" s="70" t="s">
        <v>99</v>
      </c>
      <c r="K148" s="56"/>
      <c r="L148" s="56"/>
      <c r="M148" s="56"/>
      <c r="N148" s="53">
        <v>281160</v>
      </c>
      <c r="O148" s="92">
        <f t="shared" si="5"/>
        <v>5.958824850902216</v>
      </c>
      <c r="P148" s="53">
        <v>2005780</v>
      </c>
      <c r="Q148" s="122">
        <f t="shared" si="6"/>
        <v>42.50992925538002</v>
      </c>
    </row>
    <row r="149" spans="1:17" s="48" customFormat="1" ht="51.75" customHeight="1">
      <c r="A149" s="80" t="s">
        <v>167</v>
      </c>
      <c r="B149" s="81">
        <v>160000</v>
      </c>
      <c r="C149" s="81"/>
      <c r="D149" s="81"/>
      <c r="E149" s="81"/>
      <c r="F149" s="81">
        <v>160000</v>
      </c>
      <c r="G149" s="81"/>
      <c r="H149" s="88" t="s">
        <v>278</v>
      </c>
      <c r="I149" s="82"/>
      <c r="J149" s="83" t="s">
        <v>125</v>
      </c>
      <c r="K149" s="84"/>
      <c r="L149" s="84"/>
      <c r="M149" s="84"/>
      <c r="N149" s="81">
        <v>95000</v>
      </c>
      <c r="O149" s="100">
        <f t="shared" si="5"/>
        <v>59.375</v>
      </c>
      <c r="P149" s="81">
        <v>160000</v>
      </c>
      <c r="Q149" s="127">
        <f t="shared" si="6"/>
        <v>100</v>
      </c>
    </row>
    <row r="150" spans="1:17" s="48" customFormat="1" ht="69.75" customHeight="1">
      <c r="A150" s="6" t="s">
        <v>168</v>
      </c>
      <c r="B150" s="53">
        <v>480600</v>
      </c>
      <c r="C150" s="53">
        <v>480600</v>
      </c>
      <c r="D150" s="53"/>
      <c r="E150" s="53"/>
      <c r="F150" s="53"/>
      <c r="G150" s="53"/>
      <c r="H150" s="60" t="s">
        <v>236</v>
      </c>
      <c r="I150" s="54"/>
      <c r="J150" s="70" t="s">
        <v>125</v>
      </c>
      <c r="K150" s="56">
        <v>2.29</v>
      </c>
      <c r="L150" s="56">
        <v>13.13</v>
      </c>
      <c r="M150" s="56">
        <v>9.1</v>
      </c>
      <c r="N150" s="53">
        <v>137150</v>
      </c>
      <c r="O150" s="92">
        <f t="shared" si="5"/>
        <v>28.537245110278818</v>
      </c>
      <c r="P150" s="53">
        <v>480600</v>
      </c>
      <c r="Q150" s="122">
        <f t="shared" si="6"/>
        <v>100</v>
      </c>
    </row>
    <row r="151" spans="1:17" s="48" customFormat="1" ht="82.5" customHeight="1">
      <c r="A151" s="6" t="s">
        <v>165</v>
      </c>
      <c r="B151" s="53">
        <v>813200</v>
      </c>
      <c r="C151" s="53"/>
      <c r="D151" s="53"/>
      <c r="E151" s="53">
        <v>813200</v>
      </c>
      <c r="F151" s="53"/>
      <c r="G151" s="53"/>
      <c r="H151" s="60" t="s">
        <v>237</v>
      </c>
      <c r="I151" s="54"/>
      <c r="J151" s="70" t="s">
        <v>147</v>
      </c>
      <c r="K151" s="56"/>
      <c r="L151" s="56"/>
      <c r="M151" s="56"/>
      <c r="N151" s="53">
        <v>126100</v>
      </c>
      <c r="O151" s="92">
        <f t="shared" si="5"/>
        <v>15.506640432857846</v>
      </c>
      <c r="P151" s="53">
        <v>813200</v>
      </c>
      <c r="Q151" s="122">
        <f t="shared" si="6"/>
        <v>100</v>
      </c>
    </row>
    <row r="152" spans="1:17" s="48" customFormat="1" ht="81.75" customHeight="1">
      <c r="A152" s="6" t="s">
        <v>169</v>
      </c>
      <c r="B152" s="53">
        <v>2851098</v>
      </c>
      <c r="C152" s="53">
        <v>2851098</v>
      </c>
      <c r="D152" s="53"/>
      <c r="E152" s="53"/>
      <c r="F152" s="53"/>
      <c r="G152" s="53"/>
      <c r="H152" s="60" t="s">
        <v>238</v>
      </c>
      <c r="I152" s="54"/>
      <c r="J152" s="70" t="s">
        <v>148</v>
      </c>
      <c r="K152" s="56"/>
      <c r="L152" s="56"/>
      <c r="M152" s="56"/>
      <c r="N152" s="53">
        <v>60000</v>
      </c>
      <c r="O152" s="92">
        <f t="shared" si="5"/>
        <v>2.1044523899213567</v>
      </c>
      <c r="P152" s="53">
        <v>79850</v>
      </c>
      <c r="Q152" s="122">
        <f t="shared" si="6"/>
        <v>2.8006753889203386</v>
      </c>
    </row>
    <row r="153" spans="1:17" s="48" customFormat="1" ht="69.75" customHeight="1">
      <c r="A153" s="6" t="s">
        <v>164</v>
      </c>
      <c r="B153" s="53">
        <v>2000000</v>
      </c>
      <c r="C153" s="53">
        <v>2000000</v>
      </c>
      <c r="D153" s="53"/>
      <c r="E153" s="53"/>
      <c r="F153" s="53"/>
      <c r="G153" s="53"/>
      <c r="H153" s="60" t="s">
        <v>239</v>
      </c>
      <c r="I153" s="54"/>
      <c r="J153" s="70" t="s">
        <v>141</v>
      </c>
      <c r="K153" s="56">
        <v>2.04</v>
      </c>
      <c r="L153" s="56">
        <v>10.55</v>
      </c>
      <c r="M153" s="56">
        <v>11.1</v>
      </c>
      <c r="N153" s="53">
        <v>80000</v>
      </c>
      <c r="O153" s="92">
        <f t="shared" si="5"/>
        <v>4</v>
      </c>
      <c r="P153" s="53">
        <v>90000</v>
      </c>
      <c r="Q153" s="122">
        <f t="shared" si="6"/>
        <v>4.5</v>
      </c>
    </row>
    <row r="154" spans="1:17" s="48" customFormat="1" ht="72" customHeight="1">
      <c r="A154" s="6" t="s">
        <v>277</v>
      </c>
      <c r="B154" s="53">
        <v>980000</v>
      </c>
      <c r="C154" s="53">
        <v>490000</v>
      </c>
      <c r="D154" s="53"/>
      <c r="E154" s="53"/>
      <c r="F154" s="53">
        <v>490000</v>
      </c>
      <c r="G154" s="53"/>
      <c r="H154" s="60" t="s">
        <v>240</v>
      </c>
      <c r="I154" s="54"/>
      <c r="J154" s="70" t="s">
        <v>148</v>
      </c>
      <c r="K154" s="56">
        <v>3</v>
      </c>
      <c r="L154" s="56">
        <v>12.97</v>
      </c>
      <c r="M154" s="56">
        <v>10.56</v>
      </c>
      <c r="N154" s="53">
        <v>110000</v>
      </c>
      <c r="O154" s="92">
        <f t="shared" si="5"/>
        <v>11.224489795918368</v>
      </c>
      <c r="P154" s="53">
        <v>130000</v>
      </c>
      <c r="Q154" s="122">
        <f t="shared" si="6"/>
        <v>13.26530612244898</v>
      </c>
    </row>
    <row r="155" spans="1:17" s="48" customFormat="1" ht="30.75" customHeight="1">
      <c r="A155" s="52" t="s">
        <v>155</v>
      </c>
      <c r="B155" s="53">
        <f>B156+B157</f>
        <v>30924548</v>
      </c>
      <c r="C155" s="53">
        <f>C156+C157</f>
        <v>600000</v>
      </c>
      <c r="D155" s="53"/>
      <c r="E155" s="53"/>
      <c r="F155" s="53">
        <f>F156+F157</f>
        <v>30324548</v>
      </c>
      <c r="G155" s="53"/>
      <c r="H155" s="60"/>
      <c r="I155" s="54"/>
      <c r="J155" s="70"/>
      <c r="K155" s="56"/>
      <c r="L155" s="56"/>
      <c r="M155" s="56"/>
      <c r="N155" s="53">
        <f>N156+N157</f>
        <v>130000</v>
      </c>
      <c r="O155" s="92">
        <f t="shared" si="5"/>
        <v>0.42037801166891753</v>
      </c>
      <c r="P155" s="53">
        <f>P156+P157</f>
        <v>130000</v>
      </c>
      <c r="Q155" s="122">
        <f t="shared" si="6"/>
        <v>0.42037801166891753</v>
      </c>
    </row>
    <row r="156" spans="1:17" s="48" customFormat="1" ht="75" customHeight="1">
      <c r="A156" s="6" t="s">
        <v>170</v>
      </c>
      <c r="B156" s="53">
        <v>30324548</v>
      </c>
      <c r="C156" s="53"/>
      <c r="D156" s="53"/>
      <c r="E156" s="53"/>
      <c r="F156" s="53">
        <v>30324548</v>
      </c>
      <c r="G156" s="53"/>
      <c r="H156" s="60" t="s">
        <v>303</v>
      </c>
      <c r="I156" s="54"/>
      <c r="J156" s="70" t="s">
        <v>149</v>
      </c>
      <c r="K156" s="56">
        <v>4.31</v>
      </c>
      <c r="L156" s="56">
        <v>3.91</v>
      </c>
      <c r="M156" s="56"/>
      <c r="N156" s="53">
        <v>10000</v>
      </c>
      <c r="O156" s="92">
        <f t="shared" si="5"/>
        <v>0.032976583855429606</v>
      </c>
      <c r="P156" s="53">
        <v>10000</v>
      </c>
      <c r="Q156" s="122">
        <f t="shared" si="6"/>
        <v>0.032976583855429606</v>
      </c>
    </row>
    <row r="157" spans="1:17" s="48" customFormat="1" ht="62.25" customHeight="1">
      <c r="A157" s="6" t="s">
        <v>291</v>
      </c>
      <c r="B157" s="53">
        <v>600000</v>
      </c>
      <c r="C157" s="53">
        <v>600000</v>
      </c>
      <c r="D157" s="53"/>
      <c r="E157" s="53"/>
      <c r="F157" s="53"/>
      <c r="G157" s="53"/>
      <c r="H157" s="60" t="s">
        <v>241</v>
      </c>
      <c r="I157" s="54"/>
      <c r="J157" s="70" t="s">
        <v>127</v>
      </c>
      <c r="K157" s="56">
        <v>3</v>
      </c>
      <c r="L157" s="56">
        <v>11.46</v>
      </c>
      <c r="M157" s="56">
        <v>9.85</v>
      </c>
      <c r="N157" s="53">
        <v>120000</v>
      </c>
      <c r="O157" s="92">
        <f t="shared" si="5"/>
        <v>20</v>
      </c>
      <c r="P157" s="53">
        <v>120000</v>
      </c>
      <c r="Q157" s="122">
        <f t="shared" si="6"/>
        <v>20</v>
      </c>
    </row>
    <row r="158" spans="1:17" s="48" customFormat="1" ht="30.75" customHeight="1">
      <c r="A158" s="52" t="s">
        <v>154</v>
      </c>
      <c r="B158" s="53">
        <f>B159+B160</f>
        <v>2261775</v>
      </c>
      <c r="C158" s="53">
        <f>C159+C160</f>
        <v>1920305</v>
      </c>
      <c r="D158" s="53"/>
      <c r="E158" s="53"/>
      <c r="F158" s="53">
        <f>F159+F160</f>
        <v>341470</v>
      </c>
      <c r="G158" s="53"/>
      <c r="H158" s="60"/>
      <c r="I158" s="54"/>
      <c r="J158" s="70"/>
      <c r="K158" s="56"/>
      <c r="L158" s="56"/>
      <c r="M158" s="56"/>
      <c r="N158" s="53">
        <f>N159+N160</f>
        <v>1072785</v>
      </c>
      <c r="O158" s="57">
        <f t="shared" si="5"/>
        <v>47.43111052160361</v>
      </c>
      <c r="P158" s="53">
        <f>P159+P160</f>
        <v>1480785</v>
      </c>
      <c r="Q158" s="122">
        <f t="shared" si="6"/>
        <v>65.47004012335445</v>
      </c>
    </row>
    <row r="159" spans="1:17" s="48" customFormat="1" ht="30" customHeight="1">
      <c r="A159" s="6" t="s">
        <v>159</v>
      </c>
      <c r="B159" s="53">
        <v>1528665</v>
      </c>
      <c r="C159" s="53">
        <v>1423328</v>
      </c>
      <c r="D159" s="53"/>
      <c r="E159" s="53"/>
      <c r="F159" s="53">
        <v>105337</v>
      </c>
      <c r="G159" s="53"/>
      <c r="H159" s="60"/>
      <c r="I159" s="54"/>
      <c r="J159" s="70"/>
      <c r="K159" s="56"/>
      <c r="L159" s="56"/>
      <c r="M159" s="56"/>
      <c r="N159" s="53">
        <v>339675</v>
      </c>
      <c r="O159" s="92">
        <f t="shared" si="5"/>
        <v>22.22036875312773</v>
      </c>
      <c r="P159" s="53">
        <v>747675</v>
      </c>
      <c r="Q159" s="122">
        <f t="shared" si="6"/>
        <v>48.91032371382874</v>
      </c>
    </row>
    <row r="160" spans="1:17" s="48" customFormat="1" ht="30" customHeight="1">
      <c r="A160" s="80" t="s">
        <v>160</v>
      </c>
      <c r="B160" s="81">
        <v>733110</v>
      </c>
      <c r="C160" s="81">
        <v>496977</v>
      </c>
      <c r="D160" s="81"/>
      <c r="E160" s="81"/>
      <c r="F160" s="81">
        <v>236133</v>
      </c>
      <c r="G160" s="81"/>
      <c r="H160" s="88"/>
      <c r="I160" s="82"/>
      <c r="J160" s="83" t="s">
        <v>88</v>
      </c>
      <c r="K160" s="84"/>
      <c r="L160" s="84"/>
      <c r="M160" s="84"/>
      <c r="N160" s="81">
        <v>733110</v>
      </c>
      <c r="O160" s="111">
        <f t="shared" si="5"/>
        <v>100</v>
      </c>
      <c r="P160" s="81">
        <v>733110</v>
      </c>
      <c r="Q160" s="127">
        <f t="shared" si="6"/>
        <v>100</v>
      </c>
    </row>
    <row r="161" spans="1:17" s="48" customFormat="1" ht="28.5" customHeight="1">
      <c r="A161" s="2" t="s">
        <v>69</v>
      </c>
      <c r="B161" s="44">
        <f>B162</f>
        <v>46969</v>
      </c>
      <c r="C161" s="44">
        <f>C162</f>
        <v>5419</v>
      </c>
      <c r="D161" s="44"/>
      <c r="E161" s="44"/>
      <c r="F161" s="44">
        <f>F162</f>
        <v>41550</v>
      </c>
      <c r="G161" s="44"/>
      <c r="H161" s="87"/>
      <c r="I161" s="45"/>
      <c r="J161" s="76"/>
      <c r="K161" s="47"/>
      <c r="L161" s="47"/>
      <c r="M161" s="47"/>
      <c r="N161" s="44">
        <f>N162</f>
        <v>46969</v>
      </c>
      <c r="O161" s="112">
        <f t="shared" si="5"/>
        <v>100</v>
      </c>
      <c r="P161" s="44">
        <f>P162</f>
        <v>46969</v>
      </c>
      <c r="Q161" s="126">
        <f t="shared" si="6"/>
        <v>100</v>
      </c>
    </row>
    <row r="162" spans="1:17" s="48" customFormat="1" ht="28.5" customHeight="1">
      <c r="A162" s="52" t="s">
        <v>55</v>
      </c>
      <c r="B162" s="53">
        <v>46969</v>
      </c>
      <c r="C162" s="53">
        <v>5419</v>
      </c>
      <c r="D162" s="53"/>
      <c r="E162" s="53"/>
      <c r="F162" s="53">
        <v>41550</v>
      </c>
      <c r="G162" s="53"/>
      <c r="H162" s="60"/>
      <c r="I162" s="54"/>
      <c r="J162" s="70" t="s">
        <v>88</v>
      </c>
      <c r="K162" s="56"/>
      <c r="L162" s="56"/>
      <c r="M162" s="56"/>
      <c r="N162" s="53">
        <v>46969</v>
      </c>
      <c r="O162" s="109">
        <f t="shared" si="5"/>
        <v>100</v>
      </c>
      <c r="P162" s="53">
        <v>46969</v>
      </c>
      <c r="Q162" s="122">
        <f t="shared" si="6"/>
        <v>100</v>
      </c>
    </row>
    <row r="163" spans="1:17" s="48" customFormat="1" ht="28.5" customHeight="1">
      <c r="A163" s="2" t="s">
        <v>150</v>
      </c>
      <c r="B163" s="44">
        <f>B164+B167</f>
        <v>14200331</v>
      </c>
      <c r="C163" s="44">
        <f>C164+C167</f>
        <v>14200331</v>
      </c>
      <c r="D163" s="44"/>
      <c r="E163" s="44"/>
      <c r="F163" s="44"/>
      <c r="G163" s="44"/>
      <c r="H163" s="87"/>
      <c r="I163" s="45"/>
      <c r="J163" s="76"/>
      <c r="K163" s="47"/>
      <c r="L163" s="47"/>
      <c r="M163" s="47"/>
      <c r="N163" s="44">
        <f>N164+N167</f>
        <v>1906258</v>
      </c>
      <c r="O163" s="39">
        <f t="shared" si="5"/>
        <v>13.42403920021301</v>
      </c>
      <c r="P163" s="44">
        <f>P164+P167</f>
        <v>2947034</v>
      </c>
      <c r="Q163" s="126">
        <f t="shared" si="6"/>
        <v>20.7532768074209</v>
      </c>
    </row>
    <row r="164" spans="1:17" s="48" customFormat="1" ht="28.5" customHeight="1">
      <c r="A164" s="52" t="s">
        <v>89</v>
      </c>
      <c r="B164" s="53">
        <f>B165+B166</f>
        <v>12732723</v>
      </c>
      <c r="C164" s="53">
        <f>C165+C166</f>
        <v>12732723</v>
      </c>
      <c r="D164" s="53"/>
      <c r="E164" s="53"/>
      <c r="F164" s="53"/>
      <c r="G164" s="53"/>
      <c r="H164" s="60"/>
      <c r="I164" s="54"/>
      <c r="J164" s="70"/>
      <c r="K164" s="56"/>
      <c r="L164" s="56"/>
      <c r="M164" s="56"/>
      <c r="N164" s="53">
        <f>N165+N166</f>
        <v>1073600</v>
      </c>
      <c r="O164" s="92">
        <f t="shared" si="5"/>
        <v>8.431817765924855</v>
      </c>
      <c r="P164" s="53">
        <f>P165+P166</f>
        <v>2003600</v>
      </c>
      <c r="Q164" s="122">
        <f t="shared" si="6"/>
        <v>15.735832782979728</v>
      </c>
    </row>
    <row r="165" spans="1:17" s="48" customFormat="1" ht="60" customHeight="1">
      <c r="A165" s="6" t="s">
        <v>171</v>
      </c>
      <c r="B165" s="53">
        <v>1991032</v>
      </c>
      <c r="C165" s="53">
        <v>1991032</v>
      </c>
      <c r="D165" s="53"/>
      <c r="E165" s="53"/>
      <c r="F165" s="53"/>
      <c r="G165" s="53"/>
      <c r="H165" s="60" t="s">
        <v>279</v>
      </c>
      <c r="I165" s="54"/>
      <c r="J165" s="70" t="s">
        <v>151</v>
      </c>
      <c r="K165" s="56"/>
      <c r="L165" s="56"/>
      <c r="M165" s="56"/>
      <c r="N165" s="53">
        <v>750000</v>
      </c>
      <c r="O165" s="92">
        <f t="shared" si="5"/>
        <v>37.66890738069504</v>
      </c>
      <c r="P165" s="53">
        <v>1430000</v>
      </c>
      <c r="Q165" s="122">
        <f t="shared" si="6"/>
        <v>71.8220500725252</v>
      </c>
    </row>
    <row r="166" spans="1:17" s="48" customFormat="1" ht="45.75" customHeight="1">
      <c r="A166" s="6" t="s">
        <v>172</v>
      </c>
      <c r="B166" s="53">
        <v>10741691</v>
      </c>
      <c r="C166" s="53">
        <v>10741691</v>
      </c>
      <c r="D166" s="53"/>
      <c r="E166" s="53"/>
      <c r="F166" s="53"/>
      <c r="G166" s="53"/>
      <c r="H166" s="60" t="s">
        <v>280</v>
      </c>
      <c r="I166" s="54"/>
      <c r="J166" s="70" t="s">
        <v>152</v>
      </c>
      <c r="K166" s="56">
        <v>4.5</v>
      </c>
      <c r="L166" s="56">
        <v>4.07</v>
      </c>
      <c r="M166" s="56"/>
      <c r="N166" s="53">
        <v>323600</v>
      </c>
      <c r="O166" s="92">
        <f t="shared" si="5"/>
        <v>3.0125610576584263</v>
      </c>
      <c r="P166" s="53">
        <v>573600</v>
      </c>
      <c r="Q166" s="122">
        <f t="shared" si="6"/>
        <v>5.339941355602205</v>
      </c>
    </row>
    <row r="167" spans="1:17" s="48" customFormat="1" ht="28.5" customHeight="1">
      <c r="A167" s="52" t="s">
        <v>153</v>
      </c>
      <c r="B167" s="53">
        <f>B168+B169</f>
        <v>1467608</v>
      </c>
      <c r="C167" s="53">
        <f>C168+C169</f>
        <v>1467608</v>
      </c>
      <c r="D167" s="53"/>
      <c r="E167" s="53"/>
      <c r="F167" s="53"/>
      <c r="G167" s="53"/>
      <c r="H167" s="60"/>
      <c r="I167" s="54"/>
      <c r="J167" s="70"/>
      <c r="K167" s="56"/>
      <c r="L167" s="56"/>
      <c r="M167" s="56"/>
      <c r="N167" s="53">
        <f>N168+N169</f>
        <v>832658</v>
      </c>
      <c r="O167" s="92">
        <f t="shared" si="5"/>
        <v>56.73572234547645</v>
      </c>
      <c r="P167" s="53">
        <f>P168+P169</f>
        <v>943434</v>
      </c>
      <c r="Q167" s="122">
        <f t="shared" si="6"/>
        <v>64.283786951284</v>
      </c>
    </row>
    <row r="168" spans="1:17" s="48" customFormat="1" ht="28.5" customHeight="1">
      <c r="A168" s="6" t="s">
        <v>159</v>
      </c>
      <c r="B168" s="53">
        <v>1256876</v>
      </c>
      <c r="C168" s="53">
        <v>1256876</v>
      </c>
      <c r="D168" s="53"/>
      <c r="E168" s="53"/>
      <c r="F168" s="53"/>
      <c r="G168" s="53"/>
      <c r="H168" s="60"/>
      <c r="I168" s="54"/>
      <c r="J168" s="70"/>
      <c r="K168" s="56"/>
      <c r="L168" s="56"/>
      <c r="M168" s="56"/>
      <c r="N168" s="53">
        <v>621926</v>
      </c>
      <c r="O168" s="92">
        <f t="shared" si="5"/>
        <v>49.48189001938139</v>
      </c>
      <c r="P168" s="53">
        <v>732702</v>
      </c>
      <c r="Q168" s="122">
        <f t="shared" si="6"/>
        <v>58.29548817862701</v>
      </c>
    </row>
    <row r="169" spans="1:17" s="48" customFormat="1" ht="28.5" customHeight="1">
      <c r="A169" s="6" t="s">
        <v>160</v>
      </c>
      <c r="B169" s="53">
        <v>210732</v>
      </c>
      <c r="C169" s="53">
        <v>210732</v>
      </c>
      <c r="D169" s="53"/>
      <c r="E169" s="53"/>
      <c r="F169" s="53"/>
      <c r="G169" s="53"/>
      <c r="H169" s="60"/>
      <c r="I169" s="54"/>
      <c r="J169" s="70" t="s">
        <v>88</v>
      </c>
      <c r="K169" s="56"/>
      <c r="L169" s="56"/>
      <c r="M169" s="56"/>
      <c r="N169" s="53">
        <v>210732</v>
      </c>
      <c r="O169" s="109">
        <f t="shared" si="5"/>
        <v>100</v>
      </c>
      <c r="P169" s="53">
        <v>210732</v>
      </c>
      <c r="Q169" s="122">
        <f t="shared" si="6"/>
        <v>100</v>
      </c>
    </row>
    <row r="170" spans="1:17" s="48" customFormat="1" ht="28.5" customHeight="1">
      <c r="A170" s="59" t="s">
        <v>246</v>
      </c>
      <c r="B170" s="44">
        <f>B171</f>
        <v>126740</v>
      </c>
      <c r="C170" s="44">
        <f>C171</f>
        <v>126740</v>
      </c>
      <c r="D170" s="44"/>
      <c r="E170" s="44"/>
      <c r="F170" s="44"/>
      <c r="G170" s="44"/>
      <c r="H170" s="87"/>
      <c r="I170" s="45"/>
      <c r="J170" s="76"/>
      <c r="K170" s="47"/>
      <c r="L170" s="47"/>
      <c r="M170" s="47"/>
      <c r="N170" s="44">
        <f>N171</f>
        <v>126740</v>
      </c>
      <c r="O170" s="110">
        <f t="shared" si="5"/>
        <v>100</v>
      </c>
      <c r="P170" s="44">
        <f>P171</f>
        <v>126740</v>
      </c>
      <c r="Q170" s="126">
        <f t="shared" si="6"/>
        <v>100</v>
      </c>
    </row>
    <row r="171" spans="1:17" s="48" customFormat="1" ht="28.5" customHeight="1">
      <c r="A171" s="2" t="s">
        <v>70</v>
      </c>
      <c r="B171" s="44">
        <f>B172</f>
        <v>126740</v>
      </c>
      <c r="C171" s="44">
        <f>C172</f>
        <v>126740</v>
      </c>
      <c r="D171" s="44"/>
      <c r="E171" s="44"/>
      <c r="F171" s="44"/>
      <c r="G171" s="44"/>
      <c r="H171" s="87"/>
      <c r="I171" s="45"/>
      <c r="J171" s="76"/>
      <c r="K171" s="47"/>
      <c r="L171" s="47"/>
      <c r="M171" s="47"/>
      <c r="N171" s="44">
        <f>N172</f>
        <v>126740</v>
      </c>
      <c r="O171" s="110">
        <f t="shared" si="5"/>
        <v>100</v>
      </c>
      <c r="P171" s="44">
        <f>P172</f>
        <v>126740</v>
      </c>
      <c r="Q171" s="126">
        <f t="shared" si="6"/>
        <v>100</v>
      </c>
    </row>
    <row r="172" spans="1:17" s="48" customFormat="1" ht="28.5" customHeight="1">
      <c r="A172" s="52" t="s">
        <v>55</v>
      </c>
      <c r="B172" s="53">
        <v>126740</v>
      </c>
      <c r="C172" s="53">
        <v>126740</v>
      </c>
      <c r="D172" s="53"/>
      <c r="E172" s="53"/>
      <c r="F172" s="53"/>
      <c r="G172" s="53"/>
      <c r="H172" s="60"/>
      <c r="I172" s="54"/>
      <c r="J172" s="70" t="s">
        <v>88</v>
      </c>
      <c r="K172" s="56"/>
      <c r="L172" s="56"/>
      <c r="M172" s="56"/>
      <c r="N172" s="53">
        <v>126740</v>
      </c>
      <c r="O172" s="109">
        <f t="shared" si="5"/>
        <v>100</v>
      </c>
      <c r="P172" s="53">
        <v>126740</v>
      </c>
      <c r="Q172" s="122">
        <f t="shared" si="6"/>
        <v>100</v>
      </c>
    </row>
    <row r="173" spans="1:17" s="48" customFormat="1" ht="28.5" customHeight="1">
      <c r="A173" s="59" t="s">
        <v>302</v>
      </c>
      <c r="B173" s="44">
        <f>B174</f>
        <v>7241</v>
      </c>
      <c r="C173" s="44">
        <f>C174</f>
        <v>7070</v>
      </c>
      <c r="D173" s="44"/>
      <c r="E173" s="44"/>
      <c r="F173" s="44">
        <f>F174</f>
        <v>171</v>
      </c>
      <c r="G173" s="44"/>
      <c r="H173" s="87"/>
      <c r="I173" s="45"/>
      <c r="J173" s="76"/>
      <c r="K173" s="47"/>
      <c r="L173" s="47"/>
      <c r="M173" s="47"/>
      <c r="N173" s="44">
        <f>N174</f>
        <v>7241</v>
      </c>
      <c r="O173" s="112">
        <f>N173/B173*100</f>
        <v>100</v>
      </c>
      <c r="P173" s="44">
        <f>P174</f>
        <v>7241</v>
      </c>
      <c r="Q173" s="126">
        <f>P173/B173*100</f>
        <v>100</v>
      </c>
    </row>
    <row r="174" spans="1:53" s="48" customFormat="1" ht="28.5" customHeight="1">
      <c r="A174" s="2" t="s">
        <v>61</v>
      </c>
      <c r="B174" s="44">
        <f>B175</f>
        <v>7241</v>
      </c>
      <c r="C174" s="44">
        <f>C175</f>
        <v>7070</v>
      </c>
      <c r="D174" s="44"/>
      <c r="E174" s="44"/>
      <c r="F174" s="44">
        <f>F175</f>
        <v>171</v>
      </c>
      <c r="G174" s="44"/>
      <c r="H174" s="87"/>
      <c r="I174" s="45"/>
      <c r="J174" s="76"/>
      <c r="K174" s="47"/>
      <c r="L174" s="47"/>
      <c r="M174" s="47"/>
      <c r="N174" s="44">
        <f>N175</f>
        <v>7241</v>
      </c>
      <c r="O174" s="110">
        <f>N174/B174*100</f>
        <v>100</v>
      </c>
      <c r="P174" s="44">
        <f>P175</f>
        <v>7241</v>
      </c>
      <c r="Q174" s="126">
        <f>P174/B174*100</f>
        <v>100</v>
      </c>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row>
    <row r="175" spans="1:53" s="48" customFormat="1" ht="28.5" customHeight="1">
      <c r="A175" s="52" t="s">
        <v>55</v>
      </c>
      <c r="B175" s="53">
        <v>7241</v>
      </c>
      <c r="C175" s="53">
        <v>7070</v>
      </c>
      <c r="D175" s="53"/>
      <c r="E175" s="53"/>
      <c r="F175" s="53">
        <v>171</v>
      </c>
      <c r="G175" s="53"/>
      <c r="H175" s="60"/>
      <c r="I175" s="54"/>
      <c r="J175" s="70" t="s">
        <v>88</v>
      </c>
      <c r="K175" s="56"/>
      <c r="L175" s="56"/>
      <c r="M175" s="56"/>
      <c r="N175" s="53">
        <v>7241</v>
      </c>
      <c r="O175" s="109">
        <f>N175/B175*100</f>
        <v>100</v>
      </c>
      <c r="P175" s="53">
        <v>7241</v>
      </c>
      <c r="Q175" s="122">
        <f>P175/B175*100</f>
        <v>100</v>
      </c>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row>
    <row r="176" spans="2:17" s="48" customFormat="1" ht="40.5" customHeight="1">
      <c r="B176" s="79"/>
      <c r="C176" s="79"/>
      <c r="D176" s="79"/>
      <c r="E176" s="79"/>
      <c r="F176" s="79"/>
      <c r="G176" s="79"/>
      <c r="H176" s="89"/>
      <c r="J176" s="79"/>
      <c r="K176" s="79"/>
      <c r="L176" s="79"/>
      <c r="M176" s="79"/>
      <c r="N176" s="79"/>
      <c r="O176" s="39"/>
      <c r="P176" s="79"/>
      <c r="Q176" s="126"/>
    </row>
    <row r="177" spans="1:17" ht="16.5" customHeight="1">
      <c r="A177" s="62" t="s">
        <v>72</v>
      </c>
      <c r="B177" s="63">
        <f aca="true" t="shared" si="7" ref="B177:G177">B170+B107+B88+B12+B7+B173</f>
        <v>1573430577</v>
      </c>
      <c r="C177" s="63">
        <f t="shared" si="7"/>
        <v>240424063</v>
      </c>
      <c r="D177" s="63">
        <f t="shared" si="7"/>
        <v>1298773</v>
      </c>
      <c r="E177" s="63">
        <f t="shared" si="7"/>
        <v>122543195</v>
      </c>
      <c r="F177" s="63">
        <f>F170+F107+F88+F12+F7+F173</f>
        <v>52618290</v>
      </c>
      <c r="G177" s="63">
        <f t="shared" si="7"/>
        <v>1156546256</v>
      </c>
      <c r="H177" s="90"/>
      <c r="I177" s="64"/>
      <c r="J177" s="65"/>
      <c r="K177" s="66"/>
      <c r="L177" s="66"/>
      <c r="M177" s="66"/>
      <c r="N177" s="63">
        <f>N170+N107+N88+N12+N7+N173</f>
        <v>241953428</v>
      </c>
      <c r="O177" s="91">
        <f t="shared" si="5"/>
        <v>15.377445407303789</v>
      </c>
      <c r="P177" s="63">
        <f>P170+P107+P88+P12+P7+P173</f>
        <v>757268611</v>
      </c>
      <c r="Q177" s="130">
        <f t="shared" si="6"/>
        <v>48.128504814229245</v>
      </c>
    </row>
    <row r="178" spans="1:17" s="8" customFormat="1" ht="15.75" customHeight="1">
      <c r="A178" s="114" t="s">
        <v>287</v>
      </c>
      <c r="B178" s="115"/>
      <c r="C178" s="115"/>
      <c r="D178" s="115"/>
      <c r="E178" s="115"/>
      <c r="F178" s="115"/>
      <c r="G178" s="115"/>
      <c r="H178" s="116" t="s">
        <v>290</v>
      </c>
      <c r="I178" s="117"/>
      <c r="J178" s="117"/>
      <c r="K178" s="117"/>
      <c r="L178" s="117"/>
      <c r="M178" s="117"/>
      <c r="N178" s="117"/>
      <c r="Q178" s="131"/>
    </row>
    <row r="179" spans="1:17" s="8" customFormat="1" ht="15.75" customHeight="1">
      <c r="A179" s="115" t="s">
        <v>285</v>
      </c>
      <c r="B179" s="115"/>
      <c r="C179" s="115"/>
      <c r="D179" s="115"/>
      <c r="E179" s="115"/>
      <c r="F179" s="115"/>
      <c r="G179" s="115"/>
      <c r="H179" s="116" t="s">
        <v>296</v>
      </c>
      <c r="I179" s="117"/>
      <c r="J179" s="117"/>
      <c r="K179" s="117"/>
      <c r="L179" s="117"/>
      <c r="M179" s="117"/>
      <c r="N179" s="117"/>
      <c r="Q179" s="131"/>
    </row>
    <row r="180" spans="1:17" s="8" customFormat="1" ht="15.75" customHeight="1">
      <c r="A180" s="115" t="s">
        <v>286</v>
      </c>
      <c r="B180" s="115"/>
      <c r="C180" s="115"/>
      <c r="D180" s="115"/>
      <c r="E180" s="115"/>
      <c r="F180" s="115"/>
      <c r="G180" s="115"/>
      <c r="H180" s="114" t="s">
        <v>297</v>
      </c>
      <c r="I180" s="117"/>
      <c r="J180" s="117"/>
      <c r="K180" s="117"/>
      <c r="L180" s="117"/>
      <c r="M180" s="117"/>
      <c r="N180" s="117"/>
      <c r="Q180" s="131"/>
    </row>
    <row r="181" spans="1:17" s="8" customFormat="1" ht="15.75" customHeight="1">
      <c r="A181" s="115" t="s">
        <v>288</v>
      </c>
      <c r="B181" s="115"/>
      <c r="C181" s="115"/>
      <c r="D181" s="115"/>
      <c r="E181" s="115"/>
      <c r="F181" s="115"/>
      <c r="G181" s="115"/>
      <c r="H181" s="114" t="s">
        <v>289</v>
      </c>
      <c r="I181" s="117"/>
      <c r="J181" s="117"/>
      <c r="K181" s="117"/>
      <c r="L181" s="117"/>
      <c r="M181" s="117"/>
      <c r="N181" s="117"/>
      <c r="Q181" s="131"/>
    </row>
    <row r="182" spans="1:17" s="8" customFormat="1" ht="15.75" customHeight="1">
      <c r="A182" s="115" t="s">
        <v>298</v>
      </c>
      <c r="B182" s="115"/>
      <c r="C182" s="115"/>
      <c r="D182" s="115"/>
      <c r="E182" s="115"/>
      <c r="F182" s="115"/>
      <c r="G182" s="115"/>
      <c r="H182" s="114" t="s">
        <v>299</v>
      </c>
      <c r="I182" s="117"/>
      <c r="J182" s="117"/>
      <c r="K182" s="117"/>
      <c r="L182" s="117"/>
      <c r="M182" s="117"/>
      <c r="N182" s="117"/>
      <c r="Q182" s="131"/>
    </row>
    <row r="183" spans="1:17" s="8" customFormat="1" ht="15.75" customHeight="1">
      <c r="A183" s="115" t="s">
        <v>300</v>
      </c>
      <c r="B183" s="115"/>
      <c r="C183" s="115"/>
      <c r="D183" s="115"/>
      <c r="E183" s="115"/>
      <c r="F183" s="115"/>
      <c r="G183" s="115"/>
      <c r="H183" s="114" t="s">
        <v>301</v>
      </c>
      <c r="I183" s="117"/>
      <c r="J183" s="117"/>
      <c r="K183" s="117"/>
      <c r="L183" s="117"/>
      <c r="M183" s="117"/>
      <c r="N183" s="117"/>
      <c r="Q183" s="131"/>
    </row>
    <row r="184" spans="1:17" s="121" customFormat="1" ht="15.75" customHeight="1">
      <c r="A184" s="118"/>
      <c r="B184" s="118"/>
      <c r="C184" s="118"/>
      <c r="D184" s="118"/>
      <c r="E184" s="118"/>
      <c r="F184" s="118"/>
      <c r="G184" s="118"/>
      <c r="H184" s="119"/>
      <c r="I184" s="120"/>
      <c r="J184" s="120"/>
      <c r="K184" s="120"/>
      <c r="L184" s="120"/>
      <c r="M184" s="120"/>
      <c r="N184" s="120"/>
      <c r="Q184" s="132"/>
    </row>
    <row r="185" spans="1:17" ht="16.5">
      <c r="A185" s="67"/>
      <c r="B185" s="67"/>
      <c r="C185" s="67"/>
      <c r="D185" s="67"/>
      <c r="E185" s="67"/>
      <c r="F185" s="67"/>
      <c r="G185" s="67"/>
      <c r="H185" s="67"/>
      <c r="I185" s="67"/>
      <c r="J185" s="67"/>
      <c r="K185" s="67"/>
      <c r="L185" s="67"/>
      <c r="M185" s="67"/>
      <c r="N185" s="67"/>
      <c r="O185" s="67"/>
      <c r="P185" s="67"/>
      <c r="Q185" s="133"/>
    </row>
    <row r="186" spans="1:17" ht="16.5">
      <c r="A186" s="67"/>
      <c r="B186" s="67"/>
      <c r="C186" s="67"/>
      <c r="D186" s="67"/>
      <c r="E186" s="67"/>
      <c r="F186" s="67"/>
      <c r="G186" s="67"/>
      <c r="H186" s="67"/>
      <c r="I186" s="67"/>
      <c r="J186" s="67"/>
      <c r="K186" s="67"/>
      <c r="L186" s="67"/>
      <c r="M186" s="67"/>
      <c r="N186" s="67"/>
      <c r="O186" s="67"/>
      <c r="P186" s="67"/>
      <c r="Q186" s="133"/>
    </row>
    <row r="187" spans="1:17" ht="16.5">
      <c r="A187" s="67"/>
      <c r="B187" s="67"/>
      <c r="C187" s="67"/>
      <c r="D187" s="67"/>
      <c r="E187" s="67"/>
      <c r="F187" s="67"/>
      <c r="G187" s="67"/>
      <c r="H187" s="67"/>
      <c r="I187" s="67"/>
      <c r="J187" s="67"/>
      <c r="K187" s="67"/>
      <c r="L187" s="67"/>
      <c r="M187" s="67"/>
      <c r="N187" s="67"/>
      <c r="O187" s="67"/>
      <c r="P187" s="67"/>
      <c r="Q187" s="133"/>
    </row>
    <row r="188" spans="1:17" ht="16.5">
      <c r="A188" s="67"/>
      <c r="B188" s="67"/>
      <c r="C188" s="67"/>
      <c r="D188" s="67"/>
      <c r="E188" s="67"/>
      <c r="F188" s="67"/>
      <c r="G188" s="67"/>
      <c r="H188" s="67"/>
      <c r="I188" s="67"/>
      <c r="J188" s="67"/>
      <c r="K188" s="67"/>
      <c r="L188" s="67"/>
      <c r="M188" s="67"/>
      <c r="N188" s="67"/>
      <c r="O188" s="67"/>
      <c r="P188" s="67"/>
      <c r="Q188" s="133"/>
    </row>
    <row r="189" spans="1:17" ht="16.5">
      <c r="A189" s="67"/>
      <c r="B189" s="67"/>
      <c r="C189" s="67"/>
      <c r="D189" s="67"/>
      <c r="E189" s="67"/>
      <c r="F189" s="67"/>
      <c r="G189" s="67"/>
      <c r="H189" s="67"/>
      <c r="I189" s="67"/>
      <c r="J189" s="67"/>
      <c r="K189" s="67"/>
      <c r="L189" s="67"/>
      <c r="M189" s="67"/>
      <c r="N189" s="67"/>
      <c r="O189" s="67"/>
      <c r="P189" s="67"/>
      <c r="Q189" s="133"/>
    </row>
    <row r="190" spans="1:17" ht="16.5">
      <c r="A190" s="67"/>
      <c r="B190" s="67"/>
      <c r="C190" s="67"/>
      <c r="D190" s="67"/>
      <c r="E190" s="67"/>
      <c r="F190" s="67"/>
      <c r="G190" s="67"/>
      <c r="H190" s="67"/>
      <c r="I190" s="67"/>
      <c r="J190" s="67"/>
      <c r="K190" s="67"/>
      <c r="L190" s="67"/>
      <c r="M190" s="67"/>
      <c r="N190" s="67"/>
      <c r="O190" s="67"/>
      <c r="P190" s="67"/>
      <c r="Q190" s="133"/>
    </row>
    <row r="191" spans="1:17" ht="16.5">
      <c r="A191" s="67"/>
      <c r="B191" s="67"/>
      <c r="C191" s="67"/>
      <c r="D191" s="67"/>
      <c r="E191" s="67"/>
      <c r="F191" s="67"/>
      <c r="G191" s="67"/>
      <c r="H191" s="67"/>
      <c r="I191" s="67"/>
      <c r="J191" s="67"/>
      <c r="K191" s="67"/>
      <c r="L191" s="67"/>
      <c r="M191" s="67"/>
      <c r="N191" s="67"/>
      <c r="O191" s="67"/>
      <c r="P191" s="67"/>
      <c r="Q191" s="133"/>
    </row>
    <row r="192" spans="1:17" ht="16.5">
      <c r="A192" s="67"/>
      <c r="B192" s="67"/>
      <c r="C192" s="67"/>
      <c r="D192" s="67"/>
      <c r="E192" s="67"/>
      <c r="F192" s="67"/>
      <c r="G192" s="67"/>
      <c r="H192" s="67"/>
      <c r="I192" s="67"/>
      <c r="J192" s="67"/>
      <c r="K192" s="67"/>
      <c r="L192" s="67"/>
      <c r="M192" s="67"/>
      <c r="N192" s="67"/>
      <c r="O192" s="67"/>
      <c r="P192" s="67"/>
      <c r="Q192" s="133"/>
    </row>
    <row r="193" spans="1:17" ht="16.5">
      <c r="A193" s="67"/>
      <c r="B193" s="67"/>
      <c r="C193" s="67"/>
      <c r="D193" s="67"/>
      <c r="E193" s="67"/>
      <c r="F193" s="67"/>
      <c r="G193" s="67"/>
      <c r="H193" s="67"/>
      <c r="I193" s="67"/>
      <c r="J193" s="67"/>
      <c r="K193" s="67"/>
      <c r="L193" s="67"/>
      <c r="M193" s="67"/>
      <c r="N193" s="67"/>
      <c r="O193" s="67"/>
      <c r="P193" s="67"/>
      <c r="Q193" s="133"/>
    </row>
    <row r="194" spans="1:17" ht="16.5">
      <c r="A194" s="67"/>
      <c r="B194" s="67"/>
      <c r="C194" s="67"/>
      <c r="D194" s="67"/>
      <c r="E194" s="67"/>
      <c r="F194" s="67"/>
      <c r="G194" s="67"/>
      <c r="H194" s="67"/>
      <c r="I194" s="67"/>
      <c r="J194" s="67"/>
      <c r="K194" s="67"/>
      <c r="L194" s="67"/>
      <c r="M194" s="67"/>
      <c r="N194" s="67"/>
      <c r="O194" s="67"/>
      <c r="P194" s="67"/>
      <c r="Q194" s="133"/>
    </row>
    <row r="195" spans="1:17" ht="16.5">
      <c r="A195" s="67"/>
      <c r="B195" s="67"/>
      <c r="C195" s="67"/>
      <c r="D195" s="67"/>
      <c r="E195" s="67"/>
      <c r="F195" s="67"/>
      <c r="G195" s="67"/>
      <c r="H195" s="67"/>
      <c r="I195" s="67"/>
      <c r="J195" s="67"/>
      <c r="K195" s="67"/>
      <c r="L195" s="67"/>
      <c r="M195" s="67"/>
      <c r="N195" s="67"/>
      <c r="O195" s="67"/>
      <c r="P195" s="67"/>
      <c r="Q195" s="133"/>
    </row>
    <row r="196" spans="1:17" ht="16.5">
      <c r="A196" s="67"/>
      <c r="B196" s="67"/>
      <c r="C196" s="67"/>
      <c r="D196" s="67"/>
      <c r="E196" s="67"/>
      <c r="F196" s="67"/>
      <c r="G196" s="67"/>
      <c r="H196" s="67"/>
      <c r="I196" s="67"/>
      <c r="J196" s="67"/>
      <c r="K196" s="67"/>
      <c r="L196" s="67"/>
      <c r="M196" s="67"/>
      <c r="N196" s="67"/>
      <c r="O196" s="67"/>
      <c r="P196" s="67"/>
      <c r="Q196" s="133"/>
    </row>
    <row r="197" spans="1:17" ht="16.5">
      <c r="A197" s="67"/>
      <c r="B197" s="67"/>
      <c r="C197" s="67"/>
      <c r="D197" s="67"/>
      <c r="E197" s="67"/>
      <c r="F197" s="67"/>
      <c r="G197" s="67"/>
      <c r="H197" s="67"/>
      <c r="I197" s="67"/>
      <c r="J197" s="67"/>
      <c r="K197" s="67"/>
      <c r="L197" s="67"/>
      <c r="M197" s="67"/>
      <c r="N197" s="67"/>
      <c r="O197" s="67"/>
      <c r="P197" s="67"/>
      <c r="Q197" s="133"/>
    </row>
    <row r="198" spans="1:17" ht="16.5">
      <c r="A198" s="67"/>
      <c r="B198" s="67"/>
      <c r="C198" s="67"/>
      <c r="D198" s="67"/>
      <c r="E198" s="67"/>
      <c r="F198" s="67"/>
      <c r="G198" s="67"/>
      <c r="H198" s="67"/>
      <c r="I198" s="67"/>
      <c r="J198" s="67"/>
      <c r="K198" s="67"/>
      <c r="L198" s="67"/>
      <c r="M198" s="67"/>
      <c r="N198" s="67"/>
      <c r="O198" s="67"/>
      <c r="P198" s="67"/>
      <c r="Q198" s="133"/>
    </row>
    <row r="199" spans="1:17" ht="16.5">
      <c r="A199" s="67"/>
      <c r="B199" s="67"/>
      <c r="C199" s="67"/>
      <c r="D199" s="67"/>
      <c r="E199" s="67"/>
      <c r="F199" s="67"/>
      <c r="G199" s="67"/>
      <c r="H199" s="67"/>
      <c r="I199" s="67"/>
      <c r="J199" s="67"/>
      <c r="K199" s="67"/>
      <c r="L199" s="67"/>
      <c r="M199" s="67"/>
      <c r="N199" s="67"/>
      <c r="O199" s="67"/>
      <c r="P199" s="67"/>
      <c r="Q199" s="133"/>
    </row>
    <row r="200" spans="1:17" ht="16.5">
      <c r="A200" s="67"/>
      <c r="B200" s="67"/>
      <c r="C200" s="67"/>
      <c r="D200" s="67"/>
      <c r="E200" s="67"/>
      <c r="F200" s="67"/>
      <c r="G200" s="67"/>
      <c r="H200" s="67"/>
      <c r="I200" s="67"/>
      <c r="J200" s="67"/>
      <c r="K200" s="67"/>
      <c r="L200" s="67"/>
      <c r="M200" s="67"/>
      <c r="N200" s="67"/>
      <c r="O200" s="67"/>
      <c r="P200" s="67"/>
      <c r="Q200" s="133"/>
    </row>
    <row r="201" spans="1:17" ht="16.5">
      <c r="A201" s="67"/>
      <c r="B201" s="67"/>
      <c r="C201" s="67"/>
      <c r="D201" s="67"/>
      <c r="E201" s="67"/>
      <c r="F201" s="67"/>
      <c r="G201" s="67"/>
      <c r="H201" s="67"/>
      <c r="I201" s="67"/>
      <c r="J201" s="67"/>
      <c r="K201" s="67"/>
      <c r="L201" s="67"/>
      <c r="M201" s="67"/>
      <c r="N201" s="67"/>
      <c r="O201" s="67"/>
      <c r="P201" s="67"/>
      <c r="Q201" s="133"/>
    </row>
    <row r="202" spans="1:17" ht="16.5">
      <c r="A202" s="67"/>
      <c r="B202" s="67"/>
      <c r="C202" s="67"/>
      <c r="D202" s="67"/>
      <c r="E202" s="67"/>
      <c r="F202" s="67"/>
      <c r="G202" s="67"/>
      <c r="H202" s="67"/>
      <c r="I202" s="67"/>
      <c r="J202" s="67"/>
      <c r="K202" s="67"/>
      <c r="L202" s="67"/>
      <c r="M202" s="67"/>
      <c r="N202" s="67"/>
      <c r="O202" s="67"/>
      <c r="P202" s="67"/>
      <c r="Q202" s="133"/>
    </row>
    <row r="203" spans="1:17" ht="16.5">
      <c r="A203" s="67"/>
      <c r="B203" s="67"/>
      <c r="C203" s="67"/>
      <c r="D203" s="67"/>
      <c r="E203" s="67"/>
      <c r="F203" s="67"/>
      <c r="G203" s="67"/>
      <c r="H203" s="67"/>
      <c r="I203" s="67"/>
      <c r="J203" s="67"/>
      <c r="K203" s="67"/>
      <c r="L203" s="67"/>
      <c r="M203" s="67"/>
      <c r="N203" s="67"/>
      <c r="O203" s="67"/>
      <c r="P203" s="67"/>
      <c r="Q203" s="133"/>
    </row>
    <row r="204" spans="1:17" ht="16.5">
      <c r="A204" s="67"/>
      <c r="B204" s="67"/>
      <c r="C204" s="67"/>
      <c r="D204" s="67"/>
      <c r="E204" s="67"/>
      <c r="F204" s="67"/>
      <c r="G204" s="67"/>
      <c r="H204" s="67"/>
      <c r="I204" s="67"/>
      <c r="J204" s="67"/>
      <c r="K204" s="67"/>
      <c r="L204" s="67"/>
      <c r="M204" s="67"/>
      <c r="N204" s="67"/>
      <c r="O204" s="67"/>
      <c r="P204" s="67"/>
      <c r="Q204" s="133"/>
    </row>
    <row r="205" spans="1:17" ht="16.5">
      <c r="A205" s="67"/>
      <c r="B205" s="67"/>
      <c r="C205" s="67"/>
      <c r="D205" s="67"/>
      <c r="E205" s="67"/>
      <c r="F205" s="67"/>
      <c r="G205" s="67"/>
      <c r="H205" s="67"/>
      <c r="I205" s="67"/>
      <c r="J205" s="67"/>
      <c r="K205" s="67"/>
      <c r="L205" s="67"/>
      <c r="M205" s="67"/>
      <c r="N205" s="67"/>
      <c r="O205" s="67"/>
      <c r="P205" s="67"/>
      <c r="Q205" s="133"/>
    </row>
    <row r="206" spans="1:17" ht="16.5">
      <c r="A206" s="67"/>
      <c r="B206" s="67"/>
      <c r="C206" s="67"/>
      <c r="D206" s="67"/>
      <c r="E206" s="67"/>
      <c r="F206" s="67"/>
      <c r="G206" s="67"/>
      <c r="H206" s="67"/>
      <c r="I206" s="67"/>
      <c r="J206" s="67"/>
      <c r="K206" s="67"/>
      <c r="L206" s="67"/>
      <c r="M206" s="67"/>
      <c r="N206" s="67"/>
      <c r="O206" s="67"/>
      <c r="P206" s="67"/>
      <c r="Q206" s="133"/>
    </row>
    <row r="207" spans="1:17" ht="16.5">
      <c r="A207" s="67"/>
      <c r="B207" s="67"/>
      <c r="C207" s="67"/>
      <c r="D207" s="67"/>
      <c r="E207" s="67"/>
      <c r="F207" s="67"/>
      <c r="G207" s="67"/>
      <c r="H207" s="67"/>
      <c r="I207" s="67"/>
      <c r="J207" s="67"/>
      <c r="K207" s="67"/>
      <c r="L207" s="67"/>
      <c r="M207" s="67"/>
      <c r="N207" s="67"/>
      <c r="O207" s="67"/>
      <c r="P207" s="67"/>
      <c r="Q207" s="133"/>
    </row>
    <row r="208" spans="1:17" ht="16.5">
      <c r="A208" s="67"/>
      <c r="B208" s="67"/>
      <c r="C208" s="67"/>
      <c r="D208" s="67"/>
      <c r="E208" s="67"/>
      <c r="F208" s="67"/>
      <c r="G208" s="67"/>
      <c r="H208" s="67"/>
      <c r="I208" s="67"/>
      <c r="J208" s="67"/>
      <c r="K208" s="67"/>
      <c r="L208" s="67"/>
      <c r="M208" s="67"/>
      <c r="N208" s="67"/>
      <c r="O208" s="67"/>
      <c r="P208" s="67"/>
      <c r="Q208" s="133"/>
    </row>
    <row r="209" spans="1:17" ht="16.5">
      <c r="A209" s="67"/>
      <c r="B209" s="67"/>
      <c r="C209" s="67"/>
      <c r="D209" s="67"/>
      <c r="E209" s="67"/>
      <c r="F209" s="67"/>
      <c r="G209" s="67"/>
      <c r="H209" s="67"/>
      <c r="I209" s="67"/>
      <c r="J209" s="67"/>
      <c r="K209" s="67"/>
      <c r="L209" s="67"/>
      <c r="M209" s="67"/>
      <c r="N209" s="67"/>
      <c r="O209" s="67"/>
      <c r="P209" s="67"/>
      <c r="Q209" s="133"/>
    </row>
    <row r="210" spans="1:17" ht="16.5">
      <c r="A210" s="67"/>
      <c r="B210" s="67"/>
      <c r="C210" s="67"/>
      <c r="D210" s="67"/>
      <c r="E210" s="67"/>
      <c r="F210" s="67"/>
      <c r="G210" s="67"/>
      <c r="H210" s="67"/>
      <c r="I210" s="67"/>
      <c r="J210" s="67"/>
      <c r="K210" s="67"/>
      <c r="L210" s="67"/>
      <c r="M210" s="67"/>
      <c r="N210" s="67"/>
      <c r="O210" s="67"/>
      <c r="P210" s="67"/>
      <c r="Q210" s="133"/>
    </row>
    <row r="211" spans="1:17" ht="16.5">
      <c r="A211" s="67"/>
      <c r="B211" s="67"/>
      <c r="C211" s="67"/>
      <c r="D211" s="67"/>
      <c r="E211" s="67"/>
      <c r="F211" s="67"/>
      <c r="G211" s="67"/>
      <c r="H211" s="67"/>
      <c r="I211" s="67"/>
      <c r="J211" s="67"/>
      <c r="K211" s="67"/>
      <c r="L211" s="67"/>
      <c r="M211" s="67"/>
      <c r="N211" s="67"/>
      <c r="O211" s="67"/>
      <c r="P211" s="67"/>
      <c r="Q211" s="133"/>
    </row>
    <row r="212" spans="1:17" ht="16.5">
      <c r="A212" s="67"/>
      <c r="B212" s="67"/>
      <c r="C212" s="67"/>
      <c r="D212" s="67"/>
      <c r="E212" s="67"/>
      <c r="F212" s="67"/>
      <c r="G212" s="67"/>
      <c r="H212" s="67"/>
      <c r="I212" s="67"/>
      <c r="J212" s="67"/>
      <c r="K212" s="67"/>
      <c r="L212" s="67"/>
      <c r="M212" s="67"/>
      <c r="N212" s="67"/>
      <c r="O212" s="67"/>
      <c r="P212" s="67"/>
      <c r="Q212" s="133"/>
    </row>
    <row r="213" spans="1:17" ht="16.5">
      <c r="A213" s="67"/>
      <c r="B213" s="67"/>
      <c r="C213" s="67"/>
      <c r="D213" s="67"/>
      <c r="E213" s="67"/>
      <c r="F213" s="67"/>
      <c r="G213" s="67"/>
      <c r="H213" s="67"/>
      <c r="I213" s="67"/>
      <c r="J213" s="67"/>
      <c r="K213" s="67"/>
      <c r="L213" s="67"/>
      <c r="M213" s="67"/>
      <c r="N213" s="67"/>
      <c r="O213" s="67"/>
      <c r="P213" s="67"/>
      <c r="Q213" s="133"/>
    </row>
    <row r="214" spans="1:17" ht="16.5">
      <c r="A214" s="67"/>
      <c r="B214" s="67"/>
      <c r="C214" s="67"/>
      <c r="D214" s="67"/>
      <c r="E214" s="67"/>
      <c r="F214" s="67"/>
      <c r="G214" s="67"/>
      <c r="H214" s="67"/>
      <c r="I214" s="67"/>
      <c r="J214" s="67"/>
      <c r="K214" s="67"/>
      <c r="L214" s="67"/>
      <c r="M214" s="67"/>
      <c r="N214" s="67"/>
      <c r="O214" s="67"/>
      <c r="P214" s="67"/>
      <c r="Q214" s="133"/>
    </row>
    <row r="215" spans="1:17" ht="16.5">
      <c r="A215" s="67"/>
      <c r="B215" s="67"/>
      <c r="C215" s="67"/>
      <c r="D215" s="67"/>
      <c r="E215" s="67"/>
      <c r="F215" s="67"/>
      <c r="G215" s="67"/>
      <c r="H215" s="67"/>
      <c r="I215" s="67"/>
      <c r="J215" s="67"/>
      <c r="K215" s="67"/>
      <c r="L215" s="67"/>
      <c r="M215" s="67"/>
      <c r="N215" s="67"/>
      <c r="O215" s="67"/>
      <c r="P215" s="67"/>
      <c r="Q215" s="133"/>
    </row>
    <row r="216" spans="1:17" ht="16.5">
      <c r="A216" s="67"/>
      <c r="B216" s="67"/>
      <c r="C216" s="67"/>
      <c r="D216" s="67"/>
      <c r="E216" s="67"/>
      <c r="F216" s="67"/>
      <c r="G216" s="67"/>
      <c r="H216" s="67"/>
      <c r="I216" s="67"/>
      <c r="J216" s="67"/>
      <c r="K216" s="67"/>
      <c r="L216" s="67"/>
      <c r="M216" s="67"/>
      <c r="N216" s="67"/>
      <c r="O216" s="67"/>
      <c r="P216" s="67"/>
      <c r="Q216" s="133"/>
    </row>
    <row r="217" spans="1:17" ht="16.5">
      <c r="A217" s="67"/>
      <c r="B217" s="67"/>
      <c r="C217" s="67"/>
      <c r="D217" s="67"/>
      <c r="E217" s="67"/>
      <c r="F217" s="67"/>
      <c r="G217" s="67"/>
      <c r="H217" s="67"/>
      <c r="I217" s="67"/>
      <c r="J217" s="67"/>
      <c r="K217" s="67"/>
      <c r="L217" s="67"/>
      <c r="M217" s="67"/>
      <c r="N217" s="67"/>
      <c r="O217" s="67"/>
      <c r="P217" s="67"/>
      <c r="Q217" s="133"/>
    </row>
    <row r="218" spans="1:17" ht="16.5">
      <c r="A218" s="67"/>
      <c r="B218" s="67"/>
      <c r="C218" s="67"/>
      <c r="D218" s="67"/>
      <c r="E218" s="67"/>
      <c r="F218" s="67"/>
      <c r="G218" s="67"/>
      <c r="H218" s="67"/>
      <c r="I218" s="67"/>
      <c r="J218" s="67"/>
      <c r="K218" s="67"/>
      <c r="L218" s="67"/>
      <c r="M218" s="67"/>
      <c r="N218" s="67"/>
      <c r="O218" s="67"/>
      <c r="P218" s="67"/>
      <c r="Q218" s="133"/>
    </row>
    <row r="219" spans="1:17" ht="16.5">
      <c r="A219" s="67"/>
      <c r="B219" s="67"/>
      <c r="C219" s="67"/>
      <c r="D219" s="67"/>
      <c r="E219" s="67"/>
      <c r="F219" s="67"/>
      <c r="G219" s="67"/>
      <c r="H219" s="67"/>
      <c r="I219" s="67"/>
      <c r="J219" s="67"/>
      <c r="K219" s="67"/>
      <c r="L219" s="67"/>
      <c r="M219" s="67"/>
      <c r="N219" s="67"/>
      <c r="O219" s="67"/>
      <c r="P219" s="67"/>
      <c r="Q219" s="133"/>
    </row>
    <row r="220" spans="1:17" ht="16.5">
      <c r="A220" s="67"/>
      <c r="B220" s="67"/>
      <c r="C220" s="67"/>
      <c r="D220" s="67"/>
      <c r="E220" s="67"/>
      <c r="F220" s="67"/>
      <c r="G220" s="67"/>
      <c r="H220" s="67"/>
      <c r="I220" s="67"/>
      <c r="J220" s="67"/>
      <c r="K220" s="67"/>
      <c r="L220" s="67"/>
      <c r="M220" s="67"/>
      <c r="N220" s="67"/>
      <c r="O220" s="67"/>
      <c r="P220" s="67"/>
      <c r="Q220" s="133"/>
    </row>
    <row r="221" spans="1:17" ht="16.5">
      <c r="A221" s="67"/>
      <c r="B221" s="67"/>
      <c r="C221" s="67"/>
      <c r="D221" s="67"/>
      <c r="E221" s="67"/>
      <c r="F221" s="67"/>
      <c r="G221" s="67"/>
      <c r="H221" s="67"/>
      <c r="I221" s="67"/>
      <c r="J221" s="67"/>
      <c r="K221" s="67"/>
      <c r="L221" s="67"/>
      <c r="M221" s="67"/>
      <c r="N221" s="67"/>
      <c r="O221" s="67"/>
      <c r="P221" s="67"/>
      <c r="Q221" s="133"/>
    </row>
    <row r="222" spans="1:17" ht="16.5">
      <c r="A222" s="67"/>
      <c r="B222" s="67"/>
      <c r="C222" s="67"/>
      <c r="D222" s="67"/>
      <c r="E222" s="67"/>
      <c r="F222" s="67"/>
      <c r="G222" s="67"/>
      <c r="H222" s="67"/>
      <c r="I222" s="67"/>
      <c r="J222" s="67"/>
      <c r="K222" s="67"/>
      <c r="L222" s="67"/>
      <c r="M222" s="67"/>
      <c r="N222" s="67"/>
      <c r="O222" s="67"/>
      <c r="P222" s="67"/>
      <c r="Q222" s="133"/>
    </row>
    <row r="223" spans="1:17" ht="16.5">
      <c r="A223" s="67"/>
      <c r="B223" s="67"/>
      <c r="C223" s="67"/>
      <c r="D223" s="67"/>
      <c r="E223" s="67"/>
      <c r="F223" s="67"/>
      <c r="G223" s="67"/>
      <c r="H223" s="67"/>
      <c r="I223" s="67"/>
      <c r="J223" s="67"/>
      <c r="K223" s="67"/>
      <c r="L223" s="67"/>
      <c r="M223" s="67"/>
      <c r="N223" s="67"/>
      <c r="O223" s="67"/>
      <c r="P223" s="67"/>
      <c r="Q223" s="133"/>
    </row>
    <row r="224" spans="1:17" ht="16.5">
      <c r="A224" s="67"/>
      <c r="B224" s="67"/>
      <c r="C224" s="67"/>
      <c r="D224" s="67"/>
      <c r="E224" s="67"/>
      <c r="F224" s="67"/>
      <c r="G224" s="67"/>
      <c r="H224" s="67"/>
      <c r="I224" s="67"/>
      <c r="J224" s="67"/>
      <c r="K224" s="67"/>
      <c r="L224" s="67"/>
      <c r="M224" s="67"/>
      <c r="N224" s="67"/>
      <c r="O224" s="67"/>
      <c r="P224" s="67"/>
      <c r="Q224" s="133"/>
    </row>
    <row r="225" spans="1:17" ht="16.5">
      <c r="A225" s="67"/>
      <c r="B225" s="67"/>
      <c r="C225" s="67"/>
      <c r="D225" s="67"/>
      <c r="E225" s="67"/>
      <c r="F225" s="67"/>
      <c r="G225" s="67"/>
      <c r="H225" s="67"/>
      <c r="I225" s="67"/>
      <c r="J225" s="67"/>
      <c r="K225" s="67"/>
      <c r="L225" s="67"/>
      <c r="M225" s="67"/>
      <c r="N225" s="67"/>
      <c r="O225" s="67"/>
      <c r="P225" s="67"/>
      <c r="Q225" s="133"/>
    </row>
    <row r="226" spans="1:17" ht="16.5">
      <c r="A226" s="67"/>
      <c r="B226" s="67"/>
      <c r="C226" s="67"/>
      <c r="D226" s="67"/>
      <c r="E226" s="67"/>
      <c r="F226" s="67"/>
      <c r="G226" s="67"/>
      <c r="H226" s="67"/>
      <c r="I226" s="67"/>
      <c r="J226" s="67"/>
      <c r="K226" s="67"/>
      <c r="L226" s="67"/>
      <c r="M226" s="67"/>
      <c r="N226" s="67"/>
      <c r="O226" s="67"/>
      <c r="P226" s="67"/>
      <c r="Q226" s="133"/>
    </row>
    <row r="227" spans="1:17" ht="16.5">
      <c r="A227" s="67"/>
      <c r="B227" s="67"/>
      <c r="C227" s="67"/>
      <c r="D227" s="67"/>
      <c r="E227" s="67"/>
      <c r="F227" s="67"/>
      <c r="G227" s="67"/>
      <c r="H227" s="67"/>
      <c r="I227" s="67"/>
      <c r="J227" s="67"/>
      <c r="K227" s="67"/>
      <c r="L227" s="67"/>
      <c r="M227" s="67"/>
      <c r="N227" s="67"/>
      <c r="O227" s="67"/>
      <c r="P227" s="67"/>
      <c r="Q227" s="133"/>
    </row>
    <row r="228" spans="1:17" ht="16.5">
      <c r="A228" s="67"/>
      <c r="B228" s="67"/>
      <c r="C228" s="67"/>
      <c r="D228" s="67"/>
      <c r="E228" s="67"/>
      <c r="F228" s="67"/>
      <c r="G228" s="67"/>
      <c r="H228" s="67"/>
      <c r="I228" s="67"/>
      <c r="J228" s="67"/>
      <c r="K228" s="67"/>
      <c r="L228" s="67"/>
      <c r="M228" s="67"/>
      <c r="N228" s="67"/>
      <c r="O228" s="67"/>
      <c r="P228" s="67"/>
      <c r="Q228" s="133"/>
    </row>
    <row r="229" spans="1:17" ht="16.5">
      <c r="A229" s="67"/>
      <c r="B229" s="67"/>
      <c r="C229" s="67"/>
      <c r="D229" s="67"/>
      <c r="E229" s="67"/>
      <c r="F229" s="67"/>
      <c r="G229" s="67"/>
      <c r="H229" s="67"/>
      <c r="I229" s="67"/>
      <c r="J229" s="67"/>
      <c r="K229" s="67"/>
      <c r="L229" s="67"/>
      <c r="M229" s="67"/>
      <c r="N229" s="67"/>
      <c r="O229" s="67"/>
      <c r="P229" s="67"/>
      <c r="Q229" s="133"/>
    </row>
    <row r="230" spans="1:17" ht="16.5">
      <c r="A230" s="67"/>
      <c r="B230" s="67"/>
      <c r="C230" s="67"/>
      <c r="D230" s="67"/>
      <c r="E230" s="67"/>
      <c r="F230" s="67"/>
      <c r="G230" s="67"/>
      <c r="H230" s="67"/>
      <c r="I230" s="67"/>
      <c r="J230" s="67"/>
      <c r="K230" s="67"/>
      <c r="L230" s="67"/>
      <c r="M230" s="67"/>
      <c r="N230" s="67"/>
      <c r="O230" s="67"/>
      <c r="P230" s="67"/>
      <c r="Q230" s="133"/>
    </row>
    <row r="231" spans="1:17" ht="16.5">
      <c r="A231" s="67"/>
      <c r="B231" s="67"/>
      <c r="C231" s="67"/>
      <c r="D231" s="67"/>
      <c r="E231" s="67"/>
      <c r="F231" s="67"/>
      <c r="G231" s="67"/>
      <c r="H231" s="67"/>
      <c r="I231" s="67"/>
      <c r="J231" s="67"/>
      <c r="K231" s="67"/>
      <c r="L231" s="67"/>
      <c r="M231" s="67"/>
      <c r="N231" s="67"/>
      <c r="O231" s="67"/>
      <c r="P231" s="67"/>
      <c r="Q231" s="133"/>
    </row>
    <row r="232" spans="1:17" ht="16.5">
      <c r="A232" s="67"/>
      <c r="B232" s="67"/>
      <c r="C232" s="67"/>
      <c r="D232" s="67"/>
      <c r="E232" s="67"/>
      <c r="F232" s="67"/>
      <c r="G232" s="67"/>
      <c r="H232" s="67"/>
      <c r="I232" s="67"/>
      <c r="J232" s="67"/>
      <c r="K232" s="67"/>
      <c r="L232" s="67"/>
      <c r="M232" s="67"/>
      <c r="N232" s="67"/>
      <c r="O232" s="67"/>
      <c r="P232" s="67"/>
      <c r="Q232" s="133"/>
    </row>
    <row r="233" spans="1:17" ht="16.5">
      <c r="A233" s="67"/>
      <c r="B233" s="67"/>
      <c r="C233" s="67"/>
      <c r="D233" s="67"/>
      <c r="E233" s="67"/>
      <c r="F233" s="67"/>
      <c r="G233" s="67"/>
      <c r="H233" s="67"/>
      <c r="I233" s="67"/>
      <c r="J233" s="67"/>
      <c r="K233" s="67"/>
      <c r="L233" s="67"/>
      <c r="M233" s="67"/>
      <c r="N233" s="67"/>
      <c r="O233" s="67"/>
      <c r="P233" s="67"/>
      <c r="Q233" s="133"/>
    </row>
    <row r="234" spans="1:17" ht="16.5">
      <c r="A234" s="67"/>
      <c r="B234" s="67"/>
      <c r="C234" s="67"/>
      <c r="D234" s="67"/>
      <c r="E234" s="67"/>
      <c r="F234" s="67"/>
      <c r="G234" s="67"/>
      <c r="H234" s="67"/>
      <c r="I234" s="67"/>
      <c r="J234" s="67"/>
      <c r="K234" s="67"/>
      <c r="L234" s="67"/>
      <c r="M234" s="67"/>
      <c r="N234" s="67"/>
      <c r="O234" s="67"/>
      <c r="P234" s="67"/>
      <c r="Q234" s="133"/>
    </row>
    <row r="235" spans="1:17" ht="16.5">
      <c r="A235" s="67"/>
      <c r="B235" s="67"/>
      <c r="C235" s="67"/>
      <c r="D235" s="67"/>
      <c r="E235" s="67"/>
      <c r="F235" s="67"/>
      <c r="G235" s="67"/>
      <c r="H235" s="67"/>
      <c r="I235" s="67"/>
      <c r="J235" s="67"/>
      <c r="K235" s="67"/>
      <c r="L235" s="67"/>
      <c r="M235" s="67"/>
      <c r="N235" s="67"/>
      <c r="O235" s="67"/>
      <c r="P235" s="67"/>
      <c r="Q235" s="133"/>
    </row>
    <row r="236" spans="1:17" ht="16.5">
      <c r="A236" s="67"/>
      <c r="B236" s="67"/>
      <c r="C236" s="67"/>
      <c r="D236" s="67"/>
      <c r="E236" s="67"/>
      <c r="F236" s="67"/>
      <c r="G236" s="67"/>
      <c r="H236" s="67"/>
      <c r="I236" s="67"/>
      <c r="J236" s="67"/>
      <c r="K236" s="67"/>
      <c r="L236" s="67"/>
      <c r="M236" s="67"/>
      <c r="N236" s="67"/>
      <c r="O236" s="67"/>
      <c r="P236" s="67"/>
      <c r="Q236" s="133"/>
    </row>
    <row r="237" spans="1:17" ht="16.5">
      <c r="A237" s="67"/>
      <c r="B237" s="67"/>
      <c r="C237" s="67"/>
      <c r="D237" s="67"/>
      <c r="E237" s="67"/>
      <c r="F237" s="67"/>
      <c r="G237" s="67"/>
      <c r="H237" s="67"/>
      <c r="I237" s="67"/>
      <c r="J237" s="67"/>
      <c r="K237" s="67"/>
      <c r="L237" s="67"/>
      <c r="M237" s="67"/>
      <c r="N237" s="67"/>
      <c r="O237" s="67"/>
      <c r="P237" s="67"/>
      <c r="Q237" s="133"/>
    </row>
    <row r="238" spans="1:17" ht="16.5">
      <c r="A238" s="67"/>
      <c r="B238" s="67"/>
      <c r="C238" s="67"/>
      <c r="D238" s="67"/>
      <c r="E238" s="67"/>
      <c r="F238" s="67"/>
      <c r="G238" s="67"/>
      <c r="H238" s="67"/>
      <c r="I238" s="67"/>
      <c r="J238" s="67"/>
      <c r="K238" s="67"/>
      <c r="L238" s="67"/>
      <c r="M238" s="67"/>
      <c r="N238" s="67"/>
      <c r="O238" s="67"/>
      <c r="P238" s="67"/>
      <c r="Q238" s="133"/>
    </row>
    <row r="239" spans="1:17" ht="16.5">
      <c r="A239" s="67"/>
      <c r="B239" s="67"/>
      <c r="C239" s="67"/>
      <c r="D239" s="67"/>
      <c r="E239" s="67"/>
      <c r="F239" s="67"/>
      <c r="G239" s="67"/>
      <c r="H239" s="67"/>
      <c r="I239" s="67"/>
      <c r="J239" s="67"/>
      <c r="K239" s="67"/>
      <c r="L239" s="67"/>
      <c r="M239" s="67"/>
      <c r="N239" s="67"/>
      <c r="O239" s="67"/>
      <c r="P239" s="67"/>
      <c r="Q239" s="133"/>
    </row>
    <row r="240" spans="1:17" ht="16.5">
      <c r="A240" s="67"/>
      <c r="B240" s="67"/>
      <c r="C240" s="67"/>
      <c r="D240" s="67"/>
      <c r="E240" s="67"/>
      <c r="F240" s="67"/>
      <c r="G240" s="67"/>
      <c r="H240" s="67"/>
      <c r="I240" s="67"/>
      <c r="J240" s="67"/>
      <c r="K240" s="67"/>
      <c r="L240" s="67"/>
      <c r="M240" s="67"/>
      <c r="N240" s="67"/>
      <c r="O240" s="67"/>
      <c r="P240" s="67"/>
      <c r="Q240" s="133"/>
    </row>
    <row r="241" spans="1:17" ht="16.5">
      <c r="A241" s="67"/>
      <c r="B241" s="67"/>
      <c r="C241" s="67"/>
      <c r="D241" s="67"/>
      <c r="E241" s="67"/>
      <c r="F241" s="67"/>
      <c r="G241" s="67"/>
      <c r="H241" s="67"/>
      <c r="I241" s="67"/>
      <c r="J241" s="67"/>
      <c r="K241" s="67"/>
      <c r="L241" s="67"/>
      <c r="M241" s="67"/>
      <c r="N241" s="67"/>
      <c r="O241" s="67"/>
      <c r="P241" s="67"/>
      <c r="Q241" s="133"/>
    </row>
    <row r="242" spans="1:17" ht="16.5">
      <c r="A242" s="67"/>
      <c r="B242" s="67"/>
      <c r="C242" s="67"/>
      <c r="D242" s="67"/>
      <c r="E242" s="67"/>
      <c r="F242" s="67"/>
      <c r="G242" s="67"/>
      <c r="H242" s="67"/>
      <c r="I242" s="67"/>
      <c r="J242" s="67"/>
      <c r="K242" s="67"/>
      <c r="L242" s="67"/>
      <c r="M242" s="67"/>
      <c r="N242" s="67"/>
      <c r="O242" s="67"/>
      <c r="P242" s="67"/>
      <c r="Q242" s="133"/>
    </row>
    <row r="243" spans="1:17" ht="16.5">
      <c r="A243" s="67"/>
      <c r="B243" s="67"/>
      <c r="C243" s="67"/>
      <c r="D243" s="67"/>
      <c r="E243" s="67"/>
      <c r="F243" s="67"/>
      <c r="G243" s="67"/>
      <c r="H243" s="67"/>
      <c r="I243" s="67"/>
      <c r="J243" s="67"/>
      <c r="K243" s="67"/>
      <c r="L243" s="67"/>
      <c r="M243" s="67"/>
      <c r="N243" s="67"/>
      <c r="O243" s="67"/>
      <c r="P243" s="67"/>
      <c r="Q243" s="133"/>
    </row>
    <row r="244" spans="1:17" ht="16.5">
      <c r="A244" s="67"/>
      <c r="B244" s="67"/>
      <c r="C244" s="67"/>
      <c r="D244" s="67"/>
      <c r="E244" s="67"/>
      <c r="F244" s="67"/>
      <c r="G244" s="67"/>
      <c r="H244" s="67"/>
      <c r="I244" s="67"/>
      <c r="J244" s="67"/>
      <c r="K244" s="67"/>
      <c r="L244" s="67"/>
      <c r="M244" s="67"/>
      <c r="N244" s="67"/>
      <c r="O244" s="67"/>
      <c r="P244" s="67"/>
      <c r="Q244" s="133"/>
    </row>
    <row r="245" spans="1:17" ht="16.5">
      <c r="A245" s="67"/>
      <c r="B245" s="67"/>
      <c r="C245" s="67"/>
      <c r="D245" s="67"/>
      <c r="E245" s="67"/>
      <c r="F245" s="67"/>
      <c r="G245" s="67"/>
      <c r="H245" s="67"/>
      <c r="I245" s="67"/>
      <c r="J245" s="67"/>
      <c r="K245" s="67"/>
      <c r="L245" s="67"/>
      <c r="M245" s="67"/>
      <c r="N245" s="67"/>
      <c r="O245" s="67"/>
      <c r="P245" s="67"/>
      <c r="Q245" s="133"/>
    </row>
    <row r="246" spans="1:17" ht="16.5">
      <c r="A246" s="67"/>
      <c r="B246" s="67"/>
      <c r="C246" s="67"/>
      <c r="D246" s="67"/>
      <c r="E246" s="67"/>
      <c r="F246" s="67"/>
      <c r="G246" s="67"/>
      <c r="H246" s="67"/>
      <c r="I246" s="67"/>
      <c r="J246" s="67"/>
      <c r="K246" s="67"/>
      <c r="L246" s="67"/>
      <c r="M246" s="67"/>
      <c r="N246" s="67"/>
      <c r="O246" s="67"/>
      <c r="P246" s="67"/>
      <c r="Q246" s="133"/>
    </row>
    <row r="247" spans="1:17" ht="16.5">
      <c r="A247" s="67"/>
      <c r="B247" s="67"/>
      <c r="C247" s="67"/>
      <c r="D247" s="67"/>
      <c r="E247" s="67"/>
      <c r="F247" s="67"/>
      <c r="G247" s="67"/>
      <c r="H247" s="67"/>
      <c r="I247" s="67"/>
      <c r="J247" s="67"/>
      <c r="K247" s="67"/>
      <c r="L247" s="67"/>
      <c r="M247" s="67"/>
      <c r="N247" s="67"/>
      <c r="O247" s="67"/>
      <c r="P247" s="67"/>
      <c r="Q247" s="133"/>
    </row>
    <row r="248" spans="1:17" ht="16.5">
      <c r="A248" s="67"/>
      <c r="B248" s="67"/>
      <c r="C248" s="67"/>
      <c r="D248" s="67"/>
      <c r="E248" s="67"/>
      <c r="F248" s="67"/>
      <c r="G248" s="67"/>
      <c r="H248" s="67"/>
      <c r="I248" s="67"/>
      <c r="J248" s="67"/>
      <c r="K248" s="67"/>
      <c r="L248" s="67"/>
      <c r="M248" s="67"/>
      <c r="N248" s="67"/>
      <c r="O248" s="67"/>
      <c r="P248" s="67"/>
      <c r="Q248" s="133"/>
    </row>
    <row r="249" spans="1:17" ht="16.5">
      <c r="A249" s="67"/>
      <c r="B249" s="67"/>
      <c r="C249" s="67"/>
      <c r="D249" s="67"/>
      <c r="E249" s="67"/>
      <c r="F249" s="67"/>
      <c r="G249" s="67"/>
      <c r="H249" s="67"/>
      <c r="I249" s="67"/>
      <c r="J249" s="67"/>
      <c r="K249" s="67"/>
      <c r="L249" s="67"/>
      <c r="M249" s="67"/>
      <c r="N249" s="67"/>
      <c r="O249" s="67"/>
      <c r="P249" s="67"/>
      <c r="Q249" s="133"/>
    </row>
    <row r="250" spans="1:17" ht="16.5">
      <c r="A250" s="67"/>
      <c r="B250" s="67"/>
      <c r="C250" s="67"/>
      <c r="D250" s="67"/>
      <c r="E250" s="67"/>
      <c r="F250" s="67"/>
      <c r="G250" s="67"/>
      <c r="H250" s="67"/>
      <c r="I250" s="67"/>
      <c r="J250" s="67"/>
      <c r="K250" s="67"/>
      <c r="L250" s="67"/>
      <c r="M250" s="67"/>
      <c r="N250" s="67"/>
      <c r="O250" s="67"/>
      <c r="P250" s="67"/>
      <c r="Q250" s="133"/>
    </row>
    <row r="251" spans="1:17" ht="16.5">
      <c r="A251" s="67"/>
      <c r="B251" s="67"/>
      <c r="C251" s="67"/>
      <c r="D251" s="67"/>
      <c r="E251" s="67"/>
      <c r="F251" s="67"/>
      <c r="G251" s="67"/>
      <c r="H251" s="67"/>
      <c r="I251" s="67"/>
      <c r="J251" s="67"/>
      <c r="K251" s="67"/>
      <c r="L251" s="67"/>
      <c r="M251" s="67"/>
      <c r="N251" s="67"/>
      <c r="O251" s="67"/>
      <c r="P251" s="67"/>
      <c r="Q251" s="133"/>
    </row>
    <row r="252" spans="1:17" ht="16.5">
      <c r="A252" s="67"/>
      <c r="B252" s="67"/>
      <c r="C252" s="67"/>
      <c r="D252" s="67"/>
      <c r="E252" s="67"/>
      <c r="F252" s="67"/>
      <c r="G252" s="67"/>
      <c r="H252" s="67"/>
      <c r="I252" s="67"/>
      <c r="J252" s="67"/>
      <c r="K252" s="67"/>
      <c r="L252" s="67"/>
      <c r="M252" s="67"/>
      <c r="N252" s="67"/>
      <c r="O252" s="67"/>
      <c r="P252" s="67"/>
      <c r="Q252" s="133"/>
    </row>
    <row r="253" spans="1:17" ht="16.5">
      <c r="A253" s="67"/>
      <c r="B253" s="67"/>
      <c r="C253" s="67"/>
      <c r="D253" s="67"/>
      <c r="E253" s="67"/>
      <c r="F253" s="67"/>
      <c r="G253" s="67"/>
      <c r="H253" s="67"/>
      <c r="I253" s="67"/>
      <c r="J253" s="67"/>
      <c r="K253" s="67"/>
      <c r="L253" s="67"/>
      <c r="M253" s="67"/>
      <c r="N253" s="67"/>
      <c r="O253" s="67"/>
      <c r="P253" s="67"/>
      <c r="Q253" s="133"/>
    </row>
    <row r="254" spans="1:17" ht="16.5">
      <c r="A254" s="67"/>
      <c r="B254" s="67"/>
      <c r="C254" s="67"/>
      <c r="D254" s="67"/>
      <c r="E254" s="67"/>
      <c r="F254" s="67"/>
      <c r="G254" s="67"/>
      <c r="H254" s="67"/>
      <c r="I254" s="67"/>
      <c r="J254" s="67"/>
      <c r="K254" s="67"/>
      <c r="L254" s="67"/>
      <c r="M254" s="67"/>
      <c r="N254" s="67"/>
      <c r="O254" s="67"/>
      <c r="P254" s="67"/>
      <c r="Q254" s="133"/>
    </row>
    <row r="255" spans="1:17" ht="16.5">
      <c r="A255" s="67"/>
      <c r="B255" s="67"/>
      <c r="C255" s="67"/>
      <c r="D255" s="67"/>
      <c r="E255" s="67"/>
      <c r="F255" s="67"/>
      <c r="G255" s="67"/>
      <c r="H255" s="67"/>
      <c r="I255" s="67"/>
      <c r="J255" s="67"/>
      <c r="K255" s="67"/>
      <c r="L255" s="67"/>
      <c r="M255" s="67"/>
      <c r="N255" s="67"/>
      <c r="O255" s="67"/>
      <c r="P255" s="67"/>
      <c r="Q255" s="133"/>
    </row>
    <row r="256" spans="1:17" ht="16.5">
      <c r="A256" s="67"/>
      <c r="B256" s="67"/>
      <c r="C256" s="67"/>
      <c r="D256" s="67"/>
      <c r="E256" s="67"/>
      <c r="F256" s="67"/>
      <c r="G256" s="67"/>
      <c r="H256" s="67"/>
      <c r="I256" s="67"/>
      <c r="J256" s="67"/>
      <c r="K256" s="67"/>
      <c r="L256" s="67"/>
      <c r="M256" s="67"/>
      <c r="N256" s="67"/>
      <c r="O256" s="67"/>
      <c r="P256" s="67"/>
      <c r="Q256" s="133"/>
    </row>
    <row r="257" spans="1:17" ht="16.5">
      <c r="A257" s="67"/>
      <c r="B257" s="67"/>
      <c r="C257" s="67"/>
      <c r="D257" s="67"/>
      <c r="E257" s="67"/>
      <c r="F257" s="67"/>
      <c r="G257" s="67"/>
      <c r="H257" s="67"/>
      <c r="I257" s="67"/>
      <c r="J257" s="67"/>
      <c r="K257" s="67"/>
      <c r="L257" s="67"/>
      <c r="M257" s="67"/>
      <c r="N257" s="67"/>
      <c r="O257" s="67"/>
      <c r="P257" s="67"/>
      <c r="Q257" s="133"/>
    </row>
    <row r="258" spans="1:17" ht="16.5">
      <c r="A258" s="67"/>
      <c r="B258" s="67"/>
      <c r="C258" s="67"/>
      <c r="D258" s="67"/>
      <c r="E258" s="67"/>
      <c r="F258" s="67"/>
      <c r="G258" s="67"/>
      <c r="H258" s="67"/>
      <c r="I258" s="67"/>
      <c r="J258" s="67"/>
      <c r="K258" s="67"/>
      <c r="L258" s="67"/>
      <c r="M258" s="67"/>
      <c r="N258" s="67"/>
      <c r="O258" s="67"/>
      <c r="P258" s="67"/>
      <c r="Q258" s="133"/>
    </row>
    <row r="259" spans="1:17" ht="16.5">
      <c r="A259" s="67"/>
      <c r="B259" s="67"/>
      <c r="C259" s="67"/>
      <c r="D259" s="67"/>
      <c r="E259" s="67"/>
      <c r="F259" s="67"/>
      <c r="G259" s="67"/>
      <c r="H259" s="67"/>
      <c r="I259" s="67"/>
      <c r="J259" s="67"/>
      <c r="K259" s="67"/>
      <c r="L259" s="67"/>
      <c r="M259" s="67"/>
      <c r="N259" s="67"/>
      <c r="O259" s="67"/>
      <c r="P259" s="67"/>
      <c r="Q259" s="133"/>
    </row>
    <row r="260" spans="1:17" ht="16.5">
      <c r="A260" s="67"/>
      <c r="B260" s="67"/>
      <c r="C260" s="67"/>
      <c r="D260" s="67"/>
      <c r="E260" s="67"/>
      <c r="F260" s="67"/>
      <c r="G260" s="67"/>
      <c r="H260" s="67"/>
      <c r="I260" s="67"/>
      <c r="J260" s="67"/>
      <c r="K260" s="67"/>
      <c r="L260" s="67"/>
      <c r="M260" s="67"/>
      <c r="N260" s="67"/>
      <c r="O260" s="67"/>
      <c r="P260" s="67"/>
      <c r="Q260" s="133"/>
    </row>
    <row r="261" spans="1:17" ht="16.5">
      <c r="A261" s="67"/>
      <c r="B261" s="67"/>
      <c r="C261" s="67"/>
      <c r="D261" s="67"/>
      <c r="E261" s="67"/>
      <c r="F261" s="67"/>
      <c r="G261" s="67"/>
      <c r="H261" s="67"/>
      <c r="I261" s="67"/>
      <c r="J261" s="67"/>
      <c r="K261" s="67"/>
      <c r="L261" s="67"/>
      <c r="M261" s="67"/>
      <c r="N261" s="67"/>
      <c r="O261" s="67"/>
      <c r="P261" s="67"/>
      <c r="Q261" s="133"/>
    </row>
    <row r="262" spans="1:17" ht="16.5">
      <c r="A262" s="67"/>
      <c r="B262" s="67"/>
      <c r="C262" s="67"/>
      <c r="D262" s="67"/>
      <c r="E262" s="67"/>
      <c r="F262" s="67"/>
      <c r="G262" s="67"/>
      <c r="H262" s="67"/>
      <c r="I262" s="67"/>
      <c r="J262" s="67"/>
      <c r="K262" s="67"/>
      <c r="L262" s="67"/>
      <c r="M262" s="67"/>
      <c r="N262" s="67"/>
      <c r="O262" s="67"/>
      <c r="P262" s="67"/>
      <c r="Q262" s="133"/>
    </row>
    <row r="263" spans="1:17" ht="16.5">
      <c r="A263" s="67"/>
      <c r="B263" s="67"/>
      <c r="C263" s="67"/>
      <c r="D263" s="67"/>
      <c r="E263" s="67"/>
      <c r="F263" s="67"/>
      <c r="G263" s="67"/>
      <c r="H263" s="67"/>
      <c r="I263" s="67"/>
      <c r="J263" s="67"/>
      <c r="K263" s="67"/>
      <c r="L263" s="67"/>
      <c r="M263" s="67"/>
      <c r="N263" s="67"/>
      <c r="O263" s="67"/>
      <c r="P263" s="67"/>
      <c r="Q263" s="133"/>
    </row>
    <row r="264" spans="1:17" ht="16.5">
      <c r="A264" s="67"/>
      <c r="B264" s="67"/>
      <c r="C264" s="67"/>
      <c r="D264" s="67"/>
      <c r="E264" s="67"/>
      <c r="F264" s="67"/>
      <c r="G264" s="67"/>
      <c r="H264" s="67"/>
      <c r="I264" s="67"/>
      <c r="J264" s="67"/>
      <c r="K264" s="67"/>
      <c r="L264" s="67"/>
      <c r="M264" s="67"/>
      <c r="N264" s="67"/>
      <c r="O264" s="67"/>
      <c r="P264" s="67"/>
      <c r="Q264" s="133"/>
    </row>
    <row r="265" spans="1:17" ht="16.5">
      <c r="A265" s="67"/>
      <c r="B265" s="67"/>
      <c r="C265" s="67"/>
      <c r="D265" s="67"/>
      <c r="E265" s="67"/>
      <c r="F265" s="67"/>
      <c r="G265" s="67"/>
      <c r="H265" s="67"/>
      <c r="I265" s="67"/>
      <c r="J265" s="67"/>
      <c r="K265" s="67"/>
      <c r="L265" s="67"/>
      <c r="M265" s="67"/>
      <c r="N265" s="67"/>
      <c r="O265" s="67"/>
      <c r="P265" s="67"/>
      <c r="Q265" s="133"/>
    </row>
    <row r="266" spans="1:17" ht="16.5">
      <c r="A266" s="67"/>
      <c r="B266" s="67"/>
      <c r="C266" s="67"/>
      <c r="D266" s="67"/>
      <c r="E266" s="67"/>
      <c r="F266" s="67"/>
      <c r="G266" s="67"/>
      <c r="H266" s="67"/>
      <c r="I266" s="67"/>
      <c r="J266" s="67"/>
      <c r="K266" s="67"/>
      <c r="L266" s="67"/>
      <c r="M266" s="67"/>
      <c r="N266" s="67"/>
      <c r="O266" s="67"/>
      <c r="P266" s="67"/>
      <c r="Q266" s="133"/>
    </row>
    <row r="267" spans="1:17" ht="16.5">
      <c r="A267" s="67"/>
      <c r="B267" s="67"/>
      <c r="C267" s="67"/>
      <c r="D267" s="67"/>
      <c r="E267" s="67"/>
      <c r="F267" s="67"/>
      <c r="G267" s="67"/>
      <c r="H267" s="67"/>
      <c r="I267" s="67"/>
      <c r="J267" s="67"/>
      <c r="K267" s="67"/>
      <c r="L267" s="67"/>
      <c r="M267" s="67"/>
      <c r="N267" s="67"/>
      <c r="O267" s="67"/>
      <c r="P267" s="67"/>
      <c r="Q267" s="133"/>
    </row>
    <row r="268" spans="1:17" ht="16.5">
      <c r="A268" s="67"/>
      <c r="B268" s="67"/>
      <c r="C268" s="67"/>
      <c r="D268" s="67"/>
      <c r="E268" s="67"/>
      <c r="F268" s="67"/>
      <c r="G268" s="67"/>
      <c r="H268" s="67"/>
      <c r="I268" s="67"/>
      <c r="J268" s="67"/>
      <c r="K268" s="67"/>
      <c r="L268" s="67"/>
      <c r="M268" s="67"/>
      <c r="N268" s="67"/>
      <c r="O268" s="67"/>
      <c r="P268" s="67"/>
      <c r="Q268" s="133"/>
    </row>
    <row r="269" spans="1:17" ht="16.5">
      <c r="A269" s="67"/>
      <c r="B269" s="67"/>
      <c r="C269" s="67"/>
      <c r="D269" s="67"/>
      <c r="E269" s="67"/>
      <c r="F269" s="67"/>
      <c r="G269" s="67"/>
      <c r="H269" s="67"/>
      <c r="I269" s="67"/>
      <c r="J269" s="67"/>
      <c r="K269" s="67"/>
      <c r="L269" s="67"/>
      <c r="M269" s="67"/>
      <c r="N269" s="67"/>
      <c r="O269" s="67"/>
      <c r="P269" s="67"/>
      <c r="Q269" s="133"/>
    </row>
    <row r="270" spans="1:17" ht="16.5">
      <c r="A270" s="67"/>
      <c r="B270" s="67"/>
      <c r="C270" s="67"/>
      <c r="D270" s="67"/>
      <c r="E270" s="67"/>
      <c r="F270" s="67"/>
      <c r="G270" s="67"/>
      <c r="H270" s="67"/>
      <c r="I270" s="67"/>
      <c r="J270" s="67"/>
      <c r="K270" s="67"/>
      <c r="L270" s="67"/>
      <c r="M270" s="67"/>
      <c r="N270" s="67"/>
      <c r="O270" s="67"/>
      <c r="P270" s="67"/>
      <c r="Q270" s="133"/>
    </row>
    <row r="271" spans="1:17" ht="16.5">
      <c r="A271" s="67"/>
      <c r="B271" s="67"/>
      <c r="C271" s="67"/>
      <c r="D271" s="67"/>
      <c r="E271" s="67"/>
      <c r="F271" s="67"/>
      <c r="G271" s="67"/>
      <c r="H271" s="67"/>
      <c r="I271" s="67"/>
      <c r="J271" s="67"/>
      <c r="K271" s="67"/>
      <c r="L271" s="67"/>
      <c r="M271" s="67"/>
      <c r="N271" s="67"/>
      <c r="O271" s="67"/>
      <c r="P271" s="67"/>
      <c r="Q271" s="133"/>
    </row>
    <row r="272" spans="1:17" ht="16.5">
      <c r="A272" s="67"/>
      <c r="B272" s="67"/>
      <c r="C272" s="67"/>
      <c r="D272" s="67"/>
      <c r="E272" s="67"/>
      <c r="F272" s="67"/>
      <c r="G272" s="67"/>
      <c r="H272" s="67"/>
      <c r="I272" s="67"/>
      <c r="J272" s="67"/>
      <c r="K272" s="67"/>
      <c r="L272" s="67"/>
      <c r="M272" s="67"/>
      <c r="N272" s="67"/>
      <c r="O272" s="67"/>
      <c r="P272" s="67"/>
      <c r="Q272" s="133"/>
    </row>
    <row r="273" spans="1:17" ht="16.5">
      <c r="A273" s="67"/>
      <c r="B273" s="67"/>
      <c r="C273" s="67"/>
      <c r="D273" s="67"/>
      <c r="E273" s="67"/>
      <c r="F273" s="67"/>
      <c r="G273" s="67"/>
      <c r="H273" s="67"/>
      <c r="I273" s="67"/>
      <c r="J273" s="67"/>
      <c r="K273" s="67"/>
      <c r="L273" s="67"/>
      <c r="M273" s="67"/>
      <c r="N273" s="67"/>
      <c r="O273" s="67"/>
      <c r="P273" s="67"/>
      <c r="Q273" s="133"/>
    </row>
    <row r="274" spans="1:17" ht="16.5">
      <c r="A274" s="67"/>
      <c r="B274" s="67"/>
      <c r="C274" s="67"/>
      <c r="D274" s="67"/>
      <c r="E274" s="67"/>
      <c r="F274" s="67"/>
      <c r="G274" s="67"/>
      <c r="H274" s="67"/>
      <c r="I274" s="67"/>
      <c r="J274" s="67"/>
      <c r="K274" s="67"/>
      <c r="L274" s="67"/>
      <c r="M274" s="67"/>
      <c r="N274" s="67"/>
      <c r="O274" s="67"/>
      <c r="P274" s="67"/>
      <c r="Q274" s="133"/>
    </row>
    <row r="275" spans="1:17" ht="16.5">
      <c r="A275" s="67"/>
      <c r="B275" s="67"/>
      <c r="C275" s="67"/>
      <c r="D275" s="67"/>
      <c r="E275" s="67"/>
      <c r="F275" s="67"/>
      <c r="G275" s="67"/>
      <c r="H275" s="67"/>
      <c r="I275" s="67"/>
      <c r="J275" s="67"/>
      <c r="K275" s="67"/>
      <c r="L275" s="67"/>
      <c r="M275" s="67"/>
      <c r="N275" s="67"/>
      <c r="O275" s="67"/>
      <c r="P275" s="67"/>
      <c r="Q275" s="133"/>
    </row>
    <row r="276" spans="1:17" ht="16.5">
      <c r="A276" s="67"/>
      <c r="B276" s="67"/>
      <c r="C276" s="67"/>
      <c r="D276" s="67"/>
      <c r="E276" s="67"/>
      <c r="F276" s="67"/>
      <c r="G276" s="67"/>
      <c r="H276" s="67"/>
      <c r="I276" s="67"/>
      <c r="J276" s="67"/>
      <c r="K276" s="67"/>
      <c r="L276" s="67"/>
      <c r="M276" s="67"/>
      <c r="N276" s="67"/>
      <c r="O276" s="67"/>
      <c r="P276" s="67"/>
      <c r="Q276" s="133"/>
    </row>
    <row r="277" spans="1:17" ht="16.5">
      <c r="A277" s="67"/>
      <c r="B277" s="67"/>
      <c r="C277" s="67"/>
      <c r="D277" s="67"/>
      <c r="E277" s="67"/>
      <c r="F277" s="67"/>
      <c r="G277" s="67"/>
      <c r="H277" s="67"/>
      <c r="I277" s="67"/>
      <c r="J277" s="67"/>
      <c r="K277" s="67"/>
      <c r="L277" s="67"/>
      <c r="M277" s="67"/>
      <c r="N277" s="67"/>
      <c r="O277" s="67"/>
      <c r="P277" s="67"/>
      <c r="Q277" s="133"/>
    </row>
    <row r="278" spans="1:17" ht="16.5">
      <c r="A278" s="67"/>
      <c r="B278" s="67"/>
      <c r="C278" s="67"/>
      <c r="D278" s="67"/>
      <c r="E278" s="67"/>
      <c r="F278" s="67"/>
      <c r="G278" s="67"/>
      <c r="H278" s="67"/>
      <c r="I278" s="67"/>
      <c r="J278" s="67"/>
      <c r="K278" s="67"/>
      <c r="L278" s="67"/>
      <c r="M278" s="67"/>
      <c r="N278" s="67"/>
      <c r="O278" s="67"/>
      <c r="P278" s="67"/>
      <c r="Q278" s="133"/>
    </row>
    <row r="279" spans="1:17" ht="16.5">
      <c r="A279" s="67"/>
      <c r="B279" s="67"/>
      <c r="C279" s="67"/>
      <c r="D279" s="67"/>
      <c r="E279" s="67"/>
      <c r="F279" s="67"/>
      <c r="G279" s="67"/>
      <c r="H279" s="67"/>
      <c r="I279" s="67"/>
      <c r="J279" s="67"/>
      <c r="K279" s="67"/>
      <c r="L279" s="67"/>
      <c r="M279" s="67"/>
      <c r="N279" s="67"/>
      <c r="O279" s="67"/>
      <c r="P279" s="67"/>
      <c r="Q279" s="133"/>
    </row>
    <row r="280" spans="1:17" ht="16.5">
      <c r="A280" s="67"/>
      <c r="B280" s="67"/>
      <c r="C280" s="67"/>
      <c r="D280" s="67"/>
      <c r="E280" s="67"/>
      <c r="F280" s="67"/>
      <c r="G280" s="67"/>
      <c r="H280" s="67"/>
      <c r="I280" s="67"/>
      <c r="J280" s="67"/>
      <c r="K280" s="67"/>
      <c r="L280" s="67"/>
      <c r="M280" s="67"/>
      <c r="N280" s="67"/>
      <c r="O280" s="67"/>
      <c r="P280" s="67"/>
      <c r="Q280" s="133"/>
    </row>
    <row r="281" spans="1:17" ht="16.5">
      <c r="A281" s="67"/>
      <c r="B281" s="67"/>
      <c r="C281" s="67"/>
      <c r="D281" s="67"/>
      <c r="E281" s="67"/>
      <c r="F281" s="67"/>
      <c r="G281" s="67"/>
      <c r="H281" s="67"/>
      <c r="I281" s="67"/>
      <c r="J281" s="67"/>
      <c r="K281" s="67"/>
      <c r="L281" s="67"/>
      <c r="M281" s="67"/>
      <c r="N281" s="67"/>
      <c r="O281" s="67"/>
      <c r="P281" s="67"/>
      <c r="Q281" s="133"/>
    </row>
    <row r="282" spans="1:17" ht="16.5">
      <c r="A282" s="67"/>
      <c r="B282" s="67"/>
      <c r="C282" s="67"/>
      <c r="D282" s="67"/>
      <c r="E282" s="67"/>
      <c r="F282" s="67"/>
      <c r="G282" s="67"/>
      <c r="H282" s="67"/>
      <c r="I282" s="67"/>
      <c r="J282" s="67"/>
      <c r="K282" s="67"/>
      <c r="L282" s="67"/>
      <c r="M282" s="67"/>
      <c r="N282" s="67"/>
      <c r="O282" s="67"/>
      <c r="P282" s="67"/>
      <c r="Q282" s="133"/>
    </row>
    <row r="283" spans="1:17" ht="16.5">
      <c r="A283" s="67"/>
      <c r="B283" s="67"/>
      <c r="C283" s="67"/>
      <c r="D283" s="67"/>
      <c r="E283" s="67"/>
      <c r="F283" s="67"/>
      <c r="G283" s="67"/>
      <c r="H283" s="67"/>
      <c r="I283" s="67"/>
      <c r="J283" s="67"/>
      <c r="K283" s="67"/>
      <c r="L283" s="67"/>
      <c r="M283" s="67"/>
      <c r="N283" s="67"/>
      <c r="O283" s="67"/>
      <c r="P283" s="67"/>
      <c r="Q283" s="133"/>
    </row>
    <row r="284" spans="1:17" ht="16.5">
      <c r="A284" s="67"/>
      <c r="B284" s="67"/>
      <c r="C284" s="67"/>
      <c r="D284" s="67"/>
      <c r="E284" s="67"/>
      <c r="F284" s="67"/>
      <c r="G284" s="67"/>
      <c r="H284" s="67"/>
      <c r="I284" s="67"/>
      <c r="J284" s="67"/>
      <c r="K284" s="67"/>
      <c r="L284" s="67"/>
      <c r="M284" s="67"/>
      <c r="N284" s="67"/>
      <c r="O284" s="67"/>
      <c r="P284" s="67"/>
      <c r="Q284" s="133"/>
    </row>
    <row r="285" spans="1:17" ht="16.5">
      <c r="A285" s="67"/>
      <c r="B285" s="67"/>
      <c r="C285" s="67"/>
      <c r="D285" s="67"/>
      <c r="E285" s="67"/>
      <c r="F285" s="67"/>
      <c r="G285" s="67"/>
      <c r="H285" s="67"/>
      <c r="I285" s="67"/>
      <c r="J285" s="67"/>
      <c r="K285" s="67"/>
      <c r="L285" s="67"/>
      <c r="M285" s="67"/>
      <c r="N285" s="67"/>
      <c r="O285" s="67"/>
      <c r="P285" s="67"/>
      <c r="Q285" s="133"/>
    </row>
    <row r="286" spans="1:17" ht="16.5">
      <c r="A286" s="67"/>
      <c r="B286" s="67"/>
      <c r="C286" s="67"/>
      <c r="D286" s="67"/>
      <c r="E286" s="67"/>
      <c r="F286" s="67"/>
      <c r="G286" s="67"/>
      <c r="H286" s="67"/>
      <c r="I286" s="67"/>
      <c r="J286" s="67"/>
      <c r="K286" s="67"/>
      <c r="L286" s="67"/>
      <c r="M286" s="67"/>
      <c r="N286" s="67"/>
      <c r="O286" s="67"/>
      <c r="P286" s="67"/>
      <c r="Q286" s="133"/>
    </row>
    <row r="287" spans="1:17" ht="16.5">
      <c r="A287" s="67"/>
      <c r="B287" s="67"/>
      <c r="C287" s="67"/>
      <c r="D287" s="67"/>
      <c r="E287" s="67"/>
      <c r="F287" s="67"/>
      <c r="G287" s="67"/>
      <c r="H287" s="67"/>
      <c r="I287" s="67"/>
      <c r="J287" s="67"/>
      <c r="K287" s="67"/>
      <c r="L287" s="67"/>
      <c r="M287" s="67"/>
      <c r="N287" s="67"/>
      <c r="O287" s="67"/>
      <c r="P287" s="67"/>
      <c r="Q287" s="133"/>
    </row>
    <row r="288" spans="1:17" ht="16.5">
      <c r="A288" s="67"/>
      <c r="B288" s="67"/>
      <c r="C288" s="67"/>
      <c r="D288" s="67"/>
      <c r="E288" s="67"/>
      <c r="F288" s="67"/>
      <c r="G288" s="67"/>
      <c r="H288" s="67"/>
      <c r="I288" s="67"/>
      <c r="J288" s="67"/>
      <c r="K288" s="67"/>
      <c r="L288" s="67"/>
      <c r="M288" s="67"/>
      <c r="N288" s="67"/>
      <c r="O288" s="67"/>
      <c r="P288" s="67"/>
      <c r="Q288" s="133"/>
    </row>
    <row r="289" spans="1:17" ht="16.5">
      <c r="A289" s="67"/>
      <c r="B289" s="67"/>
      <c r="C289" s="67"/>
      <c r="D289" s="67"/>
      <c r="E289" s="67"/>
      <c r="F289" s="67"/>
      <c r="G289" s="67"/>
      <c r="H289" s="67"/>
      <c r="I289" s="67"/>
      <c r="J289" s="67"/>
      <c r="K289" s="67"/>
      <c r="L289" s="67"/>
      <c r="M289" s="67"/>
      <c r="N289" s="67"/>
      <c r="O289" s="67"/>
      <c r="P289" s="67"/>
      <c r="Q289" s="133"/>
    </row>
    <row r="290" spans="1:17" ht="16.5">
      <c r="A290" s="67"/>
      <c r="B290" s="67"/>
      <c r="C290" s="67"/>
      <c r="D290" s="67"/>
      <c r="E290" s="67"/>
      <c r="F290" s="67"/>
      <c r="G290" s="67"/>
      <c r="H290" s="67"/>
      <c r="I290" s="67"/>
      <c r="J290" s="67"/>
      <c r="K290" s="67"/>
      <c r="L290" s="67"/>
      <c r="M290" s="67"/>
      <c r="N290" s="67"/>
      <c r="O290" s="67"/>
      <c r="P290" s="67"/>
      <c r="Q290" s="133"/>
    </row>
    <row r="291" spans="1:17" ht="16.5">
      <c r="A291" s="67"/>
      <c r="B291" s="67"/>
      <c r="C291" s="67"/>
      <c r="D291" s="67"/>
      <c r="E291" s="67"/>
      <c r="F291" s="67"/>
      <c r="G291" s="67"/>
      <c r="H291" s="67"/>
      <c r="I291" s="67"/>
      <c r="J291" s="67"/>
      <c r="K291" s="67"/>
      <c r="L291" s="67"/>
      <c r="M291" s="67"/>
      <c r="N291" s="67"/>
      <c r="O291" s="67"/>
      <c r="P291" s="67"/>
      <c r="Q291" s="133"/>
    </row>
    <row r="292" spans="1:17" ht="16.5">
      <c r="A292" s="67"/>
      <c r="B292" s="67"/>
      <c r="C292" s="67"/>
      <c r="D292" s="67"/>
      <c r="E292" s="67"/>
      <c r="F292" s="67"/>
      <c r="G292" s="67"/>
      <c r="H292" s="67"/>
      <c r="I292" s="67"/>
      <c r="J292" s="67"/>
      <c r="K292" s="67"/>
      <c r="L292" s="67"/>
      <c r="M292" s="67"/>
      <c r="N292" s="67"/>
      <c r="O292" s="67"/>
      <c r="P292" s="67"/>
      <c r="Q292" s="133"/>
    </row>
    <row r="293" spans="1:17" ht="16.5">
      <c r="A293" s="67"/>
      <c r="B293" s="67"/>
      <c r="C293" s="67"/>
      <c r="D293" s="67"/>
      <c r="E293" s="67"/>
      <c r="F293" s="67"/>
      <c r="G293" s="67"/>
      <c r="H293" s="67"/>
      <c r="I293" s="67"/>
      <c r="J293" s="67"/>
      <c r="K293" s="67"/>
      <c r="L293" s="67"/>
      <c r="M293" s="67"/>
      <c r="N293" s="67"/>
      <c r="O293" s="67"/>
      <c r="P293" s="67"/>
      <c r="Q293" s="133"/>
    </row>
    <row r="294" spans="1:17" ht="16.5">
      <c r="A294" s="67"/>
      <c r="B294" s="67"/>
      <c r="C294" s="67"/>
      <c r="D294" s="67"/>
      <c r="E294" s="67"/>
      <c r="F294" s="67"/>
      <c r="G294" s="67"/>
      <c r="H294" s="67"/>
      <c r="I294" s="67"/>
      <c r="J294" s="67"/>
      <c r="K294" s="67"/>
      <c r="L294" s="67"/>
      <c r="M294" s="67"/>
      <c r="N294" s="67"/>
      <c r="O294" s="67"/>
      <c r="P294" s="67"/>
      <c r="Q294" s="133"/>
    </row>
    <row r="295" spans="1:17" ht="16.5">
      <c r="A295" s="67"/>
      <c r="B295" s="67"/>
      <c r="C295" s="67"/>
      <c r="D295" s="67"/>
      <c r="E295" s="67"/>
      <c r="F295" s="67"/>
      <c r="G295" s="67"/>
      <c r="H295" s="67"/>
      <c r="I295" s="67"/>
      <c r="J295" s="67"/>
      <c r="K295" s="67"/>
      <c r="L295" s="67"/>
      <c r="M295" s="67"/>
      <c r="N295" s="67"/>
      <c r="O295" s="67"/>
      <c r="P295" s="67"/>
      <c r="Q295" s="133"/>
    </row>
    <row r="296" spans="1:17" ht="16.5">
      <c r="A296" s="67"/>
      <c r="B296" s="67"/>
      <c r="C296" s="67"/>
      <c r="D296" s="67"/>
      <c r="E296" s="67"/>
      <c r="F296" s="67"/>
      <c r="G296" s="67"/>
      <c r="H296" s="67"/>
      <c r="I296" s="67"/>
      <c r="J296" s="67"/>
      <c r="K296" s="67"/>
      <c r="L296" s="67"/>
      <c r="M296" s="67"/>
      <c r="N296" s="67"/>
      <c r="O296" s="67"/>
      <c r="P296" s="67"/>
      <c r="Q296" s="133"/>
    </row>
    <row r="297" spans="1:17" ht="16.5">
      <c r="A297" s="67"/>
      <c r="B297" s="67"/>
      <c r="C297" s="67"/>
      <c r="D297" s="67"/>
      <c r="E297" s="67"/>
      <c r="F297" s="67"/>
      <c r="G297" s="67"/>
      <c r="H297" s="67"/>
      <c r="I297" s="67"/>
      <c r="J297" s="67"/>
      <c r="K297" s="67"/>
      <c r="L297" s="67"/>
      <c r="M297" s="67"/>
      <c r="N297" s="67"/>
      <c r="O297" s="67"/>
      <c r="P297" s="67"/>
      <c r="Q297" s="133"/>
    </row>
    <row r="298" spans="1:17" ht="16.5">
      <c r="A298" s="67"/>
      <c r="B298" s="67"/>
      <c r="C298" s="67"/>
      <c r="D298" s="67"/>
      <c r="E298" s="67"/>
      <c r="F298" s="67"/>
      <c r="G298" s="67"/>
      <c r="H298" s="67"/>
      <c r="I298" s="67"/>
      <c r="J298" s="67"/>
      <c r="K298" s="67"/>
      <c r="L298" s="67"/>
      <c r="M298" s="67"/>
      <c r="N298" s="67"/>
      <c r="O298" s="67"/>
      <c r="P298" s="67"/>
      <c r="Q298" s="133"/>
    </row>
    <row r="299" spans="1:17" ht="16.5">
      <c r="A299" s="67"/>
      <c r="B299" s="67"/>
      <c r="C299" s="67"/>
      <c r="D299" s="67"/>
      <c r="E299" s="67"/>
      <c r="F299" s="67"/>
      <c r="G299" s="67"/>
      <c r="H299" s="67"/>
      <c r="I299" s="67"/>
      <c r="J299" s="67"/>
      <c r="K299" s="67"/>
      <c r="L299" s="67"/>
      <c r="M299" s="67"/>
      <c r="N299" s="67"/>
      <c r="O299" s="67"/>
      <c r="P299" s="67"/>
      <c r="Q299" s="133"/>
    </row>
    <row r="300" spans="1:17" ht="16.5">
      <c r="A300" s="67"/>
      <c r="B300" s="67"/>
      <c r="C300" s="67"/>
      <c r="D300" s="67"/>
      <c r="E300" s="67"/>
      <c r="F300" s="67"/>
      <c r="G300" s="67"/>
      <c r="H300" s="67"/>
      <c r="I300" s="67"/>
      <c r="J300" s="67"/>
      <c r="K300" s="67"/>
      <c r="L300" s="67"/>
      <c r="M300" s="67"/>
      <c r="N300" s="67"/>
      <c r="O300" s="67"/>
      <c r="P300" s="67"/>
      <c r="Q300" s="133"/>
    </row>
    <row r="301" spans="1:17" ht="16.5">
      <c r="A301" s="67"/>
      <c r="B301" s="67"/>
      <c r="C301" s="67"/>
      <c r="D301" s="67"/>
      <c r="E301" s="67"/>
      <c r="F301" s="67"/>
      <c r="G301" s="67"/>
      <c r="H301" s="67"/>
      <c r="I301" s="67"/>
      <c r="J301" s="67"/>
      <c r="K301" s="67"/>
      <c r="L301" s="67"/>
      <c r="M301" s="67"/>
      <c r="N301" s="67"/>
      <c r="O301" s="67"/>
      <c r="P301" s="67"/>
      <c r="Q301" s="133"/>
    </row>
    <row r="302" spans="1:17" ht="16.5">
      <c r="A302" s="67"/>
      <c r="B302" s="67"/>
      <c r="C302" s="67"/>
      <c r="D302" s="67"/>
      <c r="E302" s="67"/>
      <c r="F302" s="67"/>
      <c r="G302" s="67"/>
      <c r="H302" s="67"/>
      <c r="I302" s="67"/>
      <c r="J302" s="67"/>
      <c r="K302" s="67"/>
      <c r="L302" s="67"/>
      <c r="M302" s="67"/>
      <c r="N302" s="67"/>
      <c r="O302" s="67"/>
      <c r="P302" s="67"/>
      <c r="Q302" s="133"/>
    </row>
    <row r="303" spans="1:17" ht="16.5">
      <c r="A303" s="67"/>
      <c r="B303" s="67"/>
      <c r="C303" s="67"/>
      <c r="D303" s="67"/>
      <c r="E303" s="67"/>
      <c r="F303" s="67"/>
      <c r="G303" s="67"/>
      <c r="H303" s="67"/>
      <c r="I303" s="67"/>
      <c r="J303" s="67"/>
      <c r="K303" s="67"/>
      <c r="L303" s="67"/>
      <c r="M303" s="67"/>
      <c r="N303" s="67"/>
      <c r="O303" s="67"/>
      <c r="P303" s="67"/>
      <c r="Q303" s="133"/>
    </row>
    <row r="304" spans="1:17" ht="16.5">
      <c r="A304" s="67"/>
      <c r="B304" s="67"/>
      <c r="C304" s="67"/>
      <c r="D304" s="67"/>
      <c r="E304" s="67"/>
      <c r="F304" s="67"/>
      <c r="G304" s="67"/>
      <c r="H304" s="67"/>
      <c r="I304" s="67"/>
      <c r="J304" s="67"/>
      <c r="K304" s="67"/>
      <c r="L304" s="67"/>
      <c r="M304" s="67"/>
      <c r="N304" s="67"/>
      <c r="O304" s="67"/>
      <c r="P304" s="67"/>
      <c r="Q304" s="133"/>
    </row>
    <row r="305" spans="1:17" ht="16.5">
      <c r="A305" s="67"/>
      <c r="B305" s="67"/>
      <c r="C305" s="67"/>
      <c r="D305" s="67"/>
      <c r="E305" s="67"/>
      <c r="F305" s="67"/>
      <c r="G305" s="67"/>
      <c r="H305" s="67"/>
      <c r="I305" s="67"/>
      <c r="J305" s="67"/>
      <c r="K305" s="67"/>
      <c r="L305" s="67"/>
      <c r="M305" s="67"/>
      <c r="N305" s="67"/>
      <c r="O305" s="67"/>
      <c r="P305" s="67"/>
      <c r="Q305" s="133"/>
    </row>
    <row r="306" spans="1:17" ht="16.5">
      <c r="A306" s="67"/>
      <c r="B306" s="67"/>
      <c r="C306" s="67"/>
      <c r="D306" s="67"/>
      <c r="E306" s="67"/>
      <c r="F306" s="67"/>
      <c r="G306" s="67"/>
      <c r="H306" s="67"/>
      <c r="I306" s="67"/>
      <c r="J306" s="67"/>
      <c r="K306" s="67"/>
      <c r="L306" s="67"/>
      <c r="M306" s="67"/>
      <c r="N306" s="67"/>
      <c r="O306" s="67"/>
      <c r="P306" s="67"/>
      <c r="Q306" s="133"/>
    </row>
    <row r="307" spans="1:17" ht="16.5">
      <c r="A307" s="67"/>
      <c r="B307" s="67"/>
      <c r="C307" s="67"/>
      <c r="D307" s="67"/>
      <c r="E307" s="67"/>
      <c r="F307" s="67"/>
      <c r="G307" s="67"/>
      <c r="H307" s="67"/>
      <c r="I307" s="67"/>
      <c r="J307" s="67"/>
      <c r="K307" s="67"/>
      <c r="L307" s="67"/>
      <c r="M307" s="67"/>
      <c r="N307" s="67"/>
      <c r="O307" s="67"/>
      <c r="P307" s="67"/>
      <c r="Q307" s="133"/>
    </row>
    <row r="308" spans="1:17" ht="16.5">
      <c r="A308" s="67"/>
      <c r="B308" s="67"/>
      <c r="C308" s="67"/>
      <c r="D308" s="67"/>
      <c r="E308" s="67"/>
      <c r="F308" s="67"/>
      <c r="G308" s="67"/>
      <c r="H308" s="67"/>
      <c r="I308" s="67"/>
      <c r="J308" s="67"/>
      <c r="K308" s="67"/>
      <c r="L308" s="67"/>
      <c r="M308" s="67"/>
      <c r="N308" s="67"/>
      <c r="O308" s="67"/>
      <c r="P308" s="67"/>
      <c r="Q308" s="133"/>
    </row>
    <row r="309" spans="1:17" ht="16.5">
      <c r="A309" s="67"/>
      <c r="B309" s="67"/>
      <c r="C309" s="67"/>
      <c r="D309" s="67"/>
      <c r="E309" s="67"/>
      <c r="F309" s="67"/>
      <c r="G309" s="67"/>
      <c r="H309" s="67"/>
      <c r="I309" s="67"/>
      <c r="J309" s="67"/>
      <c r="K309" s="67"/>
      <c r="L309" s="67"/>
      <c r="M309" s="67"/>
      <c r="N309" s="67"/>
      <c r="O309" s="67"/>
      <c r="P309" s="67"/>
      <c r="Q309" s="133"/>
    </row>
    <row r="310" spans="1:17" ht="16.5">
      <c r="A310" s="67"/>
      <c r="B310" s="67"/>
      <c r="C310" s="67"/>
      <c r="D310" s="67"/>
      <c r="E310" s="67"/>
      <c r="F310" s="67"/>
      <c r="G310" s="67"/>
      <c r="H310" s="67"/>
      <c r="I310" s="67"/>
      <c r="J310" s="67"/>
      <c r="K310" s="67"/>
      <c r="L310" s="67"/>
      <c r="M310" s="67"/>
      <c r="N310" s="67"/>
      <c r="O310" s="67"/>
      <c r="P310" s="67"/>
      <c r="Q310" s="133"/>
    </row>
    <row r="311" spans="1:17" ht="16.5">
      <c r="A311" s="67"/>
      <c r="B311" s="67"/>
      <c r="C311" s="67"/>
      <c r="D311" s="67"/>
      <c r="E311" s="67"/>
      <c r="F311" s="67"/>
      <c r="G311" s="67"/>
      <c r="H311" s="67"/>
      <c r="I311" s="67"/>
      <c r="J311" s="67"/>
      <c r="K311" s="67"/>
      <c r="L311" s="67"/>
      <c r="M311" s="67"/>
      <c r="N311" s="67"/>
      <c r="O311" s="67"/>
      <c r="P311" s="67"/>
      <c r="Q311" s="133"/>
    </row>
    <row r="312" spans="1:17" ht="16.5">
      <c r="A312" s="67"/>
      <c r="B312" s="67"/>
      <c r="C312" s="67"/>
      <c r="D312" s="67"/>
      <c r="E312" s="67"/>
      <c r="F312" s="67"/>
      <c r="G312" s="67"/>
      <c r="H312" s="67"/>
      <c r="I312" s="67"/>
      <c r="J312" s="67"/>
      <c r="K312" s="67"/>
      <c r="L312" s="67"/>
      <c r="M312" s="67"/>
      <c r="N312" s="67"/>
      <c r="O312" s="67"/>
      <c r="P312" s="67"/>
      <c r="Q312" s="133"/>
    </row>
    <row r="313" spans="1:17" ht="16.5">
      <c r="A313" s="67"/>
      <c r="B313" s="67"/>
      <c r="C313" s="67"/>
      <c r="D313" s="67"/>
      <c r="E313" s="67"/>
      <c r="F313" s="67"/>
      <c r="G313" s="67"/>
      <c r="H313" s="67"/>
      <c r="I313" s="67"/>
      <c r="J313" s="67"/>
      <c r="K313" s="67"/>
      <c r="L313" s="67"/>
      <c r="M313" s="67"/>
      <c r="N313" s="67"/>
      <c r="O313" s="67"/>
      <c r="P313" s="67"/>
      <c r="Q313" s="133"/>
    </row>
    <row r="314" spans="1:17" ht="16.5">
      <c r="A314" s="67"/>
      <c r="B314" s="67"/>
      <c r="C314" s="67"/>
      <c r="D314" s="67"/>
      <c r="E314" s="67"/>
      <c r="F314" s="67"/>
      <c r="G314" s="67"/>
      <c r="H314" s="67"/>
      <c r="I314" s="67"/>
      <c r="J314" s="67"/>
      <c r="K314" s="67"/>
      <c r="L314" s="67"/>
      <c r="M314" s="67"/>
      <c r="N314" s="67"/>
      <c r="O314" s="67"/>
      <c r="P314" s="67"/>
      <c r="Q314" s="133"/>
    </row>
    <row r="315" spans="1:17" ht="16.5">
      <c r="A315" s="67"/>
      <c r="B315" s="67"/>
      <c r="C315" s="67"/>
      <c r="D315" s="67"/>
      <c r="E315" s="67"/>
      <c r="F315" s="67"/>
      <c r="G315" s="67"/>
      <c r="H315" s="67"/>
      <c r="I315" s="67"/>
      <c r="J315" s="67"/>
      <c r="K315" s="67"/>
      <c r="L315" s="67"/>
      <c r="M315" s="67"/>
      <c r="N315" s="67"/>
      <c r="O315" s="67"/>
      <c r="P315" s="67"/>
      <c r="Q315" s="133"/>
    </row>
    <row r="316" spans="1:17" ht="16.5">
      <c r="A316" s="67"/>
      <c r="B316" s="67"/>
      <c r="C316" s="67"/>
      <c r="D316" s="67"/>
      <c r="E316" s="67"/>
      <c r="F316" s="67"/>
      <c r="G316" s="67"/>
      <c r="H316" s="67"/>
      <c r="I316" s="67"/>
      <c r="J316" s="67"/>
      <c r="K316" s="67"/>
      <c r="L316" s="67"/>
      <c r="M316" s="67"/>
      <c r="N316" s="67"/>
      <c r="O316" s="67"/>
      <c r="P316" s="67"/>
      <c r="Q316" s="133"/>
    </row>
    <row r="317" spans="1:17" ht="16.5">
      <c r="A317" s="67"/>
      <c r="B317" s="67"/>
      <c r="C317" s="67"/>
      <c r="D317" s="67"/>
      <c r="E317" s="67"/>
      <c r="F317" s="67"/>
      <c r="G317" s="67"/>
      <c r="H317" s="67"/>
      <c r="I317" s="67"/>
      <c r="J317" s="67"/>
      <c r="K317" s="67"/>
      <c r="L317" s="67"/>
      <c r="M317" s="67"/>
      <c r="N317" s="67"/>
      <c r="O317" s="67"/>
      <c r="P317" s="67"/>
      <c r="Q317" s="133"/>
    </row>
    <row r="318" spans="1:17" ht="16.5">
      <c r="A318" s="67"/>
      <c r="B318" s="67"/>
      <c r="C318" s="67"/>
      <c r="D318" s="67"/>
      <c r="E318" s="67"/>
      <c r="F318" s="67"/>
      <c r="G318" s="67"/>
      <c r="H318" s="67"/>
      <c r="I318" s="67"/>
      <c r="J318" s="67"/>
      <c r="K318" s="67"/>
      <c r="L318" s="67"/>
      <c r="M318" s="67"/>
      <c r="N318" s="67"/>
      <c r="O318" s="67"/>
      <c r="P318" s="67"/>
      <c r="Q318" s="133"/>
    </row>
    <row r="319" spans="1:17" ht="16.5">
      <c r="A319" s="67"/>
      <c r="B319" s="67"/>
      <c r="C319" s="67"/>
      <c r="D319" s="67"/>
      <c r="E319" s="67"/>
      <c r="F319" s="67"/>
      <c r="G319" s="67"/>
      <c r="H319" s="67"/>
      <c r="I319" s="67"/>
      <c r="J319" s="67"/>
      <c r="K319" s="67"/>
      <c r="L319" s="67"/>
      <c r="M319" s="67"/>
      <c r="N319" s="67"/>
      <c r="O319" s="67"/>
      <c r="P319" s="67"/>
      <c r="Q319" s="133"/>
    </row>
    <row r="320" spans="1:17" ht="16.5">
      <c r="A320" s="67"/>
      <c r="B320" s="67"/>
      <c r="C320" s="67"/>
      <c r="D320" s="67"/>
      <c r="E320" s="67"/>
      <c r="F320" s="67"/>
      <c r="G320" s="67"/>
      <c r="H320" s="67"/>
      <c r="I320" s="67"/>
      <c r="J320" s="67"/>
      <c r="K320" s="67"/>
      <c r="L320" s="67"/>
      <c r="M320" s="67"/>
      <c r="N320" s="67"/>
      <c r="O320" s="67"/>
      <c r="P320" s="67"/>
      <c r="Q320" s="133"/>
    </row>
    <row r="321" spans="1:17" ht="16.5">
      <c r="A321" s="67"/>
      <c r="B321" s="67"/>
      <c r="C321" s="67"/>
      <c r="D321" s="67"/>
      <c r="E321" s="67"/>
      <c r="F321" s="67"/>
      <c r="G321" s="67"/>
      <c r="H321" s="67"/>
      <c r="I321" s="67"/>
      <c r="J321" s="67"/>
      <c r="K321" s="67"/>
      <c r="L321" s="67"/>
      <c r="M321" s="67"/>
      <c r="N321" s="67"/>
      <c r="O321" s="67"/>
      <c r="P321" s="67"/>
      <c r="Q321" s="133"/>
    </row>
    <row r="322" spans="1:17" ht="16.5">
      <c r="A322" s="67"/>
      <c r="B322" s="67"/>
      <c r="C322" s="67"/>
      <c r="D322" s="67"/>
      <c r="E322" s="67"/>
      <c r="F322" s="67"/>
      <c r="G322" s="67"/>
      <c r="H322" s="67"/>
      <c r="I322" s="67"/>
      <c r="J322" s="67"/>
      <c r="K322" s="67"/>
      <c r="L322" s="67"/>
      <c r="M322" s="67"/>
      <c r="N322" s="67"/>
      <c r="O322" s="67"/>
      <c r="P322" s="67"/>
      <c r="Q322" s="133"/>
    </row>
    <row r="323" spans="1:17" ht="16.5">
      <c r="A323" s="67"/>
      <c r="B323" s="67"/>
      <c r="C323" s="67"/>
      <c r="D323" s="67"/>
      <c r="E323" s="67"/>
      <c r="F323" s="67"/>
      <c r="G323" s="67"/>
      <c r="H323" s="67"/>
      <c r="I323" s="67"/>
      <c r="J323" s="67"/>
      <c r="K323" s="67"/>
      <c r="L323" s="67"/>
      <c r="M323" s="67"/>
      <c r="N323" s="67"/>
      <c r="O323" s="67"/>
      <c r="P323" s="67"/>
      <c r="Q323" s="133"/>
    </row>
    <row r="324" spans="1:17" ht="16.5">
      <c r="A324" s="67"/>
      <c r="B324" s="67"/>
      <c r="C324" s="67"/>
      <c r="D324" s="67"/>
      <c r="E324" s="67"/>
      <c r="F324" s="67"/>
      <c r="G324" s="67"/>
      <c r="H324" s="67"/>
      <c r="I324" s="67"/>
      <c r="J324" s="67"/>
      <c r="K324" s="67"/>
      <c r="L324" s="67"/>
      <c r="M324" s="67"/>
      <c r="N324" s="67"/>
      <c r="O324" s="67"/>
      <c r="P324" s="67"/>
      <c r="Q324" s="133"/>
    </row>
    <row r="325" spans="1:17" ht="16.5">
      <c r="A325" s="67"/>
      <c r="B325" s="67"/>
      <c r="C325" s="67"/>
      <c r="D325" s="67"/>
      <c r="E325" s="67"/>
      <c r="F325" s="67"/>
      <c r="G325" s="67"/>
      <c r="H325" s="67"/>
      <c r="I325" s="67"/>
      <c r="J325" s="67"/>
      <c r="K325" s="67"/>
      <c r="L325" s="67"/>
      <c r="M325" s="67"/>
      <c r="N325" s="67"/>
      <c r="O325" s="67"/>
      <c r="P325" s="67"/>
      <c r="Q325" s="133"/>
    </row>
    <row r="326" spans="1:17" ht="16.5">
      <c r="A326" s="67"/>
      <c r="B326" s="67"/>
      <c r="C326" s="67"/>
      <c r="D326" s="67"/>
      <c r="E326" s="67"/>
      <c r="F326" s="67"/>
      <c r="G326" s="67"/>
      <c r="H326" s="67"/>
      <c r="I326" s="67"/>
      <c r="J326" s="67"/>
      <c r="K326" s="67"/>
      <c r="L326" s="67"/>
      <c r="M326" s="67"/>
      <c r="N326" s="67"/>
      <c r="O326" s="67"/>
      <c r="P326" s="67"/>
      <c r="Q326" s="133"/>
    </row>
    <row r="327" spans="1:17" ht="16.5">
      <c r="A327" s="67"/>
      <c r="B327" s="67"/>
      <c r="C327" s="67"/>
      <c r="D327" s="67"/>
      <c r="E327" s="67"/>
      <c r="F327" s="67"/>
      <c r="G327" s="67"/>
      <c r="H327" s="67"/>
      <c r="I327" s="67"/>
      <c r="J327" s="67"/>
      <c r="K327" s="67"/>
      <c r="L327" s="67"/>
      <c r="M327" s="67"/>
      <c r="N327" s="67"/>
      <c r="O327" s="67"/>
      <c r="P327" s="67"/>
      <c r="Q327" s="133"/>
    </row>
    <row r="328" spans="1:17" ht="16.5">
      <c r="A328" s="67"/>
      <c r="B328" s="67"/>
      <c r="C328" s="67"/>
      <c r="D328" s="67"/>
      <c r="E328" s="67"/>
      <c r="F328" s="67"/>
      <c r="G328" s="67"/>
      <c r="H328" s="67"/>
      <c r="I328" s="67"/>
      <c r="J328" s="67"/>
      <c r="K328" s="67"/>
      <c r="L328" s="67"/>
      <c r="M328" s="67"/>
      <c r="N328" s="67"/>
      <c r="O328" s="67"/>
      <c r="P328" s="67"/>
      <c r="Q328" s="133"/>
    </row>
    <row r="329" spans="1:17" ht="16.5">
      <c r="A329" s="67"/>
      <c r="B329" s="67"/>
      <c r="C329" s="67"/>
      <c r="D329" s="67"/>
      <c r="E329" s="67"/>
      <c r="F329" s="67"/>
      <c r="G329" s="67"/>
      <c r="H329" s="67"/>
      <c r="I329" s="67"/>
      <c r="J329" s="67"/>
      <c r="K329" s="67"/>
      <c r="L329" s="67"/>
      <c r="M329" s="67"/>
      <c r="N329" s="67"/>
      <c r="O329" s="67"/>
      <c r="P329" s="67"/>
      <c r="Q329" s="133"/>
    </row>
    <row r="330" spans="1:17" ht="16.5">
      <c r="A330" s="67"/>
      <c r="B330" s="67"/>
      <c r="C330" s="67"/>
      <c r="D330" s="67"/>
      <c r="E330" s="67"/>
      <c r="F330" s="67"/>
      <c r="G330" s="67"/>
      <c r="H330" s="67"/>
      <c r="I330" s="67"/>
      <c r="J330" s="67"/>
      <c r="K330" s="67"/>
      <c r="L330" s="67"/>
      <c r="M330" s="67"/>
      <c r="N330" s="67"/>
      <c r="O330" s="67"/>
      <c r="P330" s="67"/>
      <c r="Q330" s="133"/>
    </row>
    <row r="331" spans="1:17" ht="16.5">
      <c r="A331" s="67"/>
      <c r="B331" s="67"/>
      <c r="C331" s="67"/>
      <c r="D331" s="67"/>
      <c r="E331" s="67"/>
      <c r="F331" s="67"/>
      <c r="G331" s="67"/>
      <c r="H331" s="67"/>
      <c r="I331" s="67"/>
      <c r="J331" s="67"/>
      <c r="K331" s="67"/>
      <c r="L331" s="67"/>
      <c r="M331" s="67"/>
      <c r="N331" s="67"/>
      <c r="O331" s="67"/>
      <c r="P331" s="67"/>
      <c r="Q331" s="133"/>
    </row>
    <row r="332" spans="1:17" ht="16.5">
      <c r="A332" s="67"/>
      <c r="B332" s="67"/>
      <c r="C332" s="67"/>
      <c r="D332" s="67"/>
      <c r="E332" s="67"/>
      <c r="F332" s="67"/>
      <c r="G332" s="67"/>
      <c r="H332" s="67"/>
      <c r="I332" s="67"/>
      <c r="J332" s="67"/>
      <c r="K332" s="67"/>
      <c r="L332" s="67"/>
      <c r="M332" s="67"/>
      <c r="N332" s="67"/>
      <c r="O332" s="67"/>
      <c r="P332" s="67"/>
      <c r="Q332" s="133"/>
    </row>
    <row r="333" spans="1:17" ht="16.5">
      <c r="A333" s="67"/>
      <c r="B333" s="67"/>
      <c r="C333" s="67"/>
      <c r="D333" s="67"/>
      <c r="E333" s="67"/>
      <c r="F333" s="67"/>
      <c r="G333" s="67"/>
      <c r="H333" s="67"/>
      <c r="I333" s="67"/>
      <c r="J333" s="67"/>
      <c r="K333" s="67"/>
      <c r="L333" s="67"/>
      <c r="M333" s="67"/>
      <c r="N333" s="67"/>
      <c r="O333" s="67"/>
      <c r="P333" s="67"/>
      <c r="Q333" s="133"/>
    </row>
    <row r="334" spans="1:17" ht="16.5">
      <c r="A334" s="67"/>
      <c r="B334" s="67"/>
      <c r="C334" s="67"/>
      <c r="D334" s="67"/>
      <c r="E334" s="67"/>
      <c r="F334" s="67"/>
      <c r="G334" s="67"/>
      <c r="H334" s="67"/>
      <c r="I334" s="67"/>
      <c r="J334" s="67"/>
      <c r="K334" s="67"/>
      <c r="L334" s="67"/>
      <c r="M334" s="67"/>
      <c r="N334" s="67"/>
      <c r="O334" s="67"/>
      <c r="P334" s="67"/>
      <c r="Q334" s="133"/>
    </row>
    <row r="335" spans="1:17" ht="16.5">
      <c r="A335" s="67"/>
      <c r="B335" s="67"/>
      <c r="C335" s="67"/>
      <c r="D335" s="67"/>
      <c r="E335" s="67"/>
      <c r="F335" s="67"/>
      <c r="G335" s="67"/>
      <c r="H335" s="67"/>
      <c r="I335" s="67"/>
      <c r="J335" s="67"/>
      <c r="K335" s="67"/>
      <c r="L335" s="67"/>
      <c r="M335" s="67"/>
      <c r="N335" s="67"/>
      <c r="O335" s="67"/>
      <c r="P335" s="67"/>
      <c r="Q335" s="133"/>
    </row>
    <row r="336" spans="1:17" ht="16.5">
      <c r="A336" s="67"/>
      <c r="B336" s="67"/>
      <c r="C336" s="67"/>
      <c r="D336" s="67"/>
      <c r="E336" s="67"/>
      <c r="F336" s="67"/>
      <c r="G336" s="67"/>
      <c r="H336" s="67"/>
      <c r="I336" s="67"/>
      <c r="J336" s="67"/>
      <c r="K336" s="67"/>
      <c r="L336" s="67"/>
      <c r="M336" s="67"/>
      <c r="N336" s="67"/>
      <c r="O336" s="67"/>
      <c r="P336" s="67"/>
      <c r="Q336" s="133"/>
    </row>
    <row r="337" spans="1:17" ht="16.5">
      <c r="A337" s="67"/>
      <c r="B337" s="67"/>
      <c r="C337" s="67"/>
      <c r="D337" s="67"/>
      <c r="E337" s="67"/>
      <c r="F337" s="67"/>
      <c r="G337" s="67"/>
      <c r="H337" s="67"/>
      <c r="I337" s="67"/>
      <c r="J337" s="67"/>
      <c r="K337" s="67"/>
      <c r="L337" s="67"/>
      <c r="M337" s="67"/>
      <c r="N337" s="67"/>
      <c r="O337" s="67"/>
      <c r="P337" s="67"/>
      <c r="Q337" s="133"/>
    </row>
    <row r="338" spans="1:17" ht="16.5">
      <c r="A338" s="67"/>
      <c r="B338" s="67"/>
      <c r="C338" s="67"/>
      <c r="D338" s="67"/>
      <c r="E338" s="67"/>
      <c r="F338" s="67"/>
      <c r="G338" s="67"/>
      <c r="H338" s="67"/>
      <c r="I338" s="67"/>
      <c r="J338" s="67"/>
      <c r="K338" s="67"/>
      <c r="L338" s="67"/>
      <c r="M338" s="67"/>
      <c r="N338" s="67"/>
      <c r="O338" s="67"/>
      <c r="P338" s="67"/>
      <c r="Q338" s="133"/>
    </row>
    <row r="339" spans="1:17" ht="16.5">
      <c r="A339" s="67"/>
      <c r="B339" s="67"/>
      <c r="C339" s="67"/>
      <c r="D339" s="67"/>
      <c r="E339" s="67"/>
      <c r="F339" s="67"/>
      <c r="G339" s="67"/>
      <c r="H339" s="67"/>
      <c r="I339" s="67"/>
      <c r="J339" s="67"/>
      <c r="K339" s="67"/>
      <c r="L339" s="67"/>
      <c r="M339" s="67"/>
      <c r="N339" s="67"/>
      <c r="O339" s="67"/>
      <c r="P339" s="67"/>
      <c r="Q339" s="133"/>
    </row>
    <row r="340" spans="1:17" ht="16.5">
      <c r="A340" s="67"/>
      <c r="B340" s="67"/>
      <c r="C340" s="67"/>
      <c r="D340" s="67"/>
      <c r="E340" s="67"/>
      <c r="F340" s="67"/>
      <c r="G340" s="67"/>
      <c r="H340" s="67"/>
      <c r="I340" s="67"/>
      <c r="J340" s="67"/>
      <c r="K340" s="67"/>
      <c r="L340" s="67"/>
      <c r="M340" s="67"/>
      <c r="N340" s="67"/>
      <c r="O340" s="67"/>
      <c r="P340" s="67"/>
      <c r="Q340" s="133"/>
    </row>
    <row r="341" spans="1:17" ht="16.5">
      <c r="A341" s="67"/>
      <c r="B341" s="67"/>
      <c r="C341" s="67"/>
      <c r="D341" s="67"/>
      <c r="E341" s="67"/>
      <c r="F341" s="67"/>
      <c r="G341" s="67"/>
      <c r="H341" s="67"/>
      <c r="I341" s="67"/>
      <c r="J341" s="67"/>
      <c r="K341" s="67"/>
      <c r="L341" s="67"/>
      <c r="M341" s="67"/>
      <c r="N341" s="67"/>
      <c r="O341" s="67"/>
      <c r="P341" s="67"/>
      <c r="Q341" s="133"/>
    </row>
    <row r="342" spans="1:17" ht="16.5">
      <c r="A342" s="67"/>
      <c r="B342" s="67"/>
      <c r="C342" s="67"/>
      <c r="D342" s="67"/>
      <c r="E342" s="67"/>
      <c r="F342" s="67"/>
      <c r="G342" s="67"/>
      <c r="H342" s="67"/>
      <c r="I342" s="67"/>
      <c r="J342" s="67"/>
      <c r="K342" s="67"/>
      <c r="L342" s="67"/>
      <c r="M342" s="67"/>
      <c r="N342" s="67"/>
      <c r="O342" s="67"/>
      <c r="P342" s="67"/>
      <c r="Q342" s="133"/>
    </row>
    <row r="343" spans="1:17" ht="16.5">
      <c r="A343" s="67"/>
      <c r="B343" s="67"/>
      <c r="C343" s="67"/>
      <c r="D343" s="67"/>
      <c r="E343" s="67"/>
      <c r="F343" s="67"/>
      <c r="G343" s="67"/>
      <c r="H343" s="67"/>
      <c r="I343" s="67"/>
      <c r="J343" s="67"/>
      <c r="K343" s="67"/>
      <c r="L343" s="67"/>
      <c r="M343" s="67"/>
      <c r="N343" s="67"/>
      <c r="O343" s="67"/>
      <c r="P343" s="67"/>
      <c r="Q343" s="133"/>
    </row>
    <row r="344" spans="1:17" ht="16.5">
      <c r="A344" s="67"/>
      <c r="B344" s="67"/>
      <c r="C344" s="67"/>
      <c r="D344" s="67"/>
      <c r="E344" s="67"/>
      <c r="F344" s="67"/>
      <c r="G344" s="67"/>
      <c r="H344" s="67"/>
      <c r="I344" s="67"/>
      <c r="J344" s="67"/>
      <c r="K344" s="67"/>
      <c r="L344" s="67"/>
      <c r="M344" s="67"/>
      <c r="N344" s="67"/>
      <c r="O344" s="67"/>
      <c r="P344" s="67"/>
      <c r="Q344" s="133"/>
    </row>
    <row r="345" spans="1:17" ht="16.5">
      <c r="A345" s="67"/>
      <c r="B345" s="67"/>
      <c r="C345" s="67"/>
      <c r="D345" s="67"/>
      <c r="E345" s="67"/>
      <c r="F345" s="67"/>
      <c r="G345" s="67"/>
      <c r="H345" s="67"/>
      <c r="I345" s="67"/>
      <c r="J345" s="67"/>
      <c r="K345" s="67"/>
      <c r="L345" s="67"/>
      <c r="M345" s="67"/>
      <c r="N345" s="67"/>
      <c r="O345" s="67"/>
      <c r="P345" s="67"/>
      <c r="Q345" s="133"/>
    </row>
    <row r="346" spans="1:17" ht="16.5">
      <c r="A346" s="67"/>
      <c r="B346" s="67"/>
      <c r="C346" s="67"/>
      <c r="D346" s="67"/>
      <c r="E346" s="67"/>
      <c r="F346" s="67"/>
      <c r="G346" s="67"/>
      <c r="H346" s="67"/>
      <c r="I346" s="67"/>
      <c r="J346" s="67"/>
      <c r="K346" s="67"/>
      <c r="L346" s="67"/>
      <c r="M346" s="67"/>
      <c r="N346" s="67"/>
      <c r="O346" s="67"/>
      <c r="P346" s="67"/>
      <c r="Q346" s="133"/>
    </row>
    <row r="347" spans="1:17" ht="16.5">
      <c r="A347" s="67"/>
      <c r="B347" s="67"/>
      <c r="C347" s="67"/>
      <c r="D347" s="67"/>
      <c r="E347" s="67"/>
      <c r="F347" s="67"/>
      <c r="G347" s="67"/>
      <c r="H347" s="67"/>
      <c r="I347" s="67"/>
      <c r="J347" s="67"/>
      <c r="K347" s="67"/>
      <c r="L347" s="67"/>
      <c r="M347" s="67"/>
      <c r="N347" s="67"/>
      <c r="O347" s="67"/>
      <c r="P347" s="67"/>
      <c r="Q347" s="133"/>
    </row>
    <row r="348" spans="1:17" ht="16.5">
      <c r="A348" s="67"/>
      <c r="B348" s="67"/>
      <c r="C348" s="67"/>
      <c r="D348" s="67"/>
      <c r="E348" s="67"/>
      <c r="F348" s="67"/>
      <c r="G348" s="67"/>
      <c r="H348" s="67"/>
      <c r="I348" s="67"/>
      <c r="J348" s="67"/>
      <c r="K348" s="67"/>
      <c r="L348" s="67"/>
      <c r="M348" s="67"/>
      <c r="N348" s="67"/>
      <c r="O348" s="67"/>
      <c r="P348" s="67"/>
      <c r="Q348" s="133"/>
    </row>
    <row r="349" spans="1:17" ht="16.5">
      <c r="A349" s="67"/>
      <c r="B349" s="67"/>
      <c r="C349" s="67"/>
      <c r="D349" s="67"/>
      <c r="E349" s="67"/>
      <c r="F349" s="67"/>
      <c r="G349" s="67"/>
      <c r="H349" s="67"/>
      <c r="I349" s="67"/>
      <c r="J349" s="67"/>
      <c r="K349" s="67"/>
      <c r="L349" s="67"/>
      <c r="M349" s="67"/>
      <c r="N349" s="67"/>
      <c r="O349" s="67"/>
      <c r="P349" s="67"/>
      <c r="Q349" s="133"/>
    </row>
    <row r="350" spans="1:17" ht="16.5">
      <c r="A350" s="67"/>
      <c r="B350" s="67"/>
      <c r="C350" s="67"/>
      <c r="D350" s="67"/>
      <c r="E350" s="67"/>
      <c r="F350" s="67"/>
      <c r="G350" s="67"/>
      <c r="H350" s="67"/>
      <c r="I350" s="67"/>
      <c r="J350" s="67"/>
      <c r="K350" s="67"/>
      <c r="L350" s="67"/>
      <c r="M350" s="67"/>
      <c r="N350" s="67"/>
      <c r="O350" s="67"/>
      <c r="P350" s="67"/>
      <c r="Q350" s="133"/>
    </row>
    <row r="351" spans="1:17" ht="16.5">
      <c r="A351" s="67"/>
      <c r="B351" s="67"/>
      <c r="C351" s="67"/>
      <c r="D351" s="67"/>
      <c r="E351" s="67"/>
      <c r="F351" s="67"/>
      <c r="G351" s="67"/>
      <c r="H351" s="67"/>
      <c r="I351" s="67"/>
      <c r="J351" s="67"/>
      <c r="K351" s="67"/>
      <c r="L351" s="67"/>
      <c r="M351" s="67"/>
      <c r="N351" s="67"/>
      <c r="O351" s="67"/>
      <c r="P351" s="67"/>
      <c r="Q351" s="133"/>
    </row>
    <row r="352" spans="1:17" ht="16.5">
      <c r="A352" s="67"/>
      <c r="B352" s="67"/>
      <c r="C352" s="67"/>
      <c r="D352" s="67"/>
      <c r="E352" s="67"/>
      <c r="F352" s="67"/>
      <c r="G352" s="67"/>
      <c r="H352" s="67"/>
      <c r="I352" s="67"/>
      <c r="J352" s="67"/>
      <c r="K352" s="67"/>
      <c r="L352" s="67"/>
      <c r="M352" s="67"/>
      <c r="N352" s="67"/>
      <c r="O352" s="67"/>
      <c r="P352" s="67"/>
      <c r="Q352" s="133"/>
    </row>
    <row r="353" spans="1:17" ht="16.5">
      <c r="A353" s="67"/>
      <c r="B353" s="67"/>
      <c r="C353" s="67"/>
      <c r="D353" s="67"/>
      <c r="E353" s="67"/>
      <c r="F353" s="67"/>
      <c r="G353" s="67"/>
      <c r="H353" s="67"/>
      <c r="I353" s="67"/>
      <c r="J353" s="67"/>
      <c r="K353" s="67"/>
      <c r="L353" s="67"/>
      <c r="M353" s="67"/>
      <c r="N353" s="67"/>
      <c r="O353" s="67"/>
      <c r="P353" s="67"/>
      <c r="Q353" s="133"/>
    </row>
    <row r="354" spans="1:17" ht="16.5">
      <c r="A354" s="67"/>
      <c r="B354" s="67"/>
      <c r="C354" s="67"/>
      <c r="D354" s="67"/>
      <c r="E354" s="67"/>
      <c r="F354" s="67"/>
      <c r="G354" s="67"/>
      <c r="H354" s="67"/>
      <c r="I354" s="67"/>
      <c r="J354" s="67"/>
      <c r="K354" s="67"/>
      <c r="L354" s="67"/>
      <c r="M354" s="67"/>
      <c r="N354" s="67"/>
      <c r="O354" s="67"/>
      <c r="P354" s="67"/>
      <c r="Q354" s="133"/>
    </row>
    <row r="355" spans="1:17" ht="16.5">
      <c r="A355" s="67"/>
      <c r="B355" s="67"/>
      <c r="C355" s="67"/>
      <c r="D355" s="67"/>
      <c r="E355" s="67"/>
      <c r="F355" s="67"/>
      <c r="G355" s="67"/>
      <c r="H355" s="67"/>
      <c r="I355" s="67"/>
      <c r="J355" s="67"/>
      <c r="K355" s="67"/>
      <c r="L355" s="67"/>
      <c r="M355" s="67"/>
      <c r="N355" s="67"/>
      <c r="O355" s="67"/>
      <c r="P355" s="67"/>
      <c r="Q355" s="133"/>
    </row>
    <row r="356" spans="1:17" ht="16.5">
      <c r="A356" s="67"/>
      <c r="B356" s="67"/>
      <c r="C356" s="67"/>
      <c r="D356" s="67"/>
      <c r="E356" s="67"/>
      <c r="F356" s="67"/>
      <c r="G356" s="67"/>
      <c r="H356" s="67"/>
      <c r="I356" s="67"/>
      <c r="J356" s="67"/>
      <c r="K356" s="67"/>
      <c r="L356" s="67"/>
      <c r="M356" s="67"/>
      <c r="N356" s="67"/>
      <c r="O356" s="67"/>
      <c r="P356" s="67"/>
      <c r="Q356" s="133"/>
    </row>
    <row r="357" spans="1:17" ht="16.5">
      <c r="A357" s="67"/>
      <c r="B357" s="67"/>
      <c r="C357" s="67"/>
      <c r="D357" s="67"/>
      <c r="E357" s="67"/>
      <c r="F357" s="67"/>
      <c r="G357" s="67"/>
      <c r="H357" s="67"/>
      <c r="I357" s="67"/>
      <c r="J357" s="67"/>
      <c r="K357" s="67"/>
      <c r="L357" s="67"/>
      <c r="M357" s="67"/>
      <c r="N357" s="67"/>
      <c r="O357" s="67"/>
      <c r="P357" s="67"/>
      <c r="Q357" s="133"/>
    </row>
    <row r="358" spans="1:17" ht="16.5">
      <c r="A358" s="67"/>
      <c r="B358" s="67"/>
      <c r="C358" s="67"/>
      <c r="D358" s="67"/>
      <c r="E358" s="67"/>
      <c r="F358" s="67"/>
      <c r="G358" s="67"/>
      <c r="H358" s="67"/>
      <c r="I358" s="67"/>
      <c r="J358" s="67"/>
      <c r="K358" s="67"/>
      <c r="L358" s="67"/>
      <c r="M358" s="67"/>
      <c r="N358" s="67"/>
      <c r="O358" s="67"/>
      <c r="P358" s="67"/>
      <c r="Q358" s="133"/>
    </row>
    <row r="359" spans="1:17" ht="16.5">
      <c r="A359" s="67"/>
      <c r="B359" s="67"/>
      <c r="C359" s="67"/>
      <c r="D359" s="67"/>
      <c r="E359" s="67"/>
      <c r="F359" s="67"/>
      <c r="G359" s="67"/>
      <c r="H359" s="67"/>
      <c r="I359" s="67"/>
      <c r="J359" s="67"/>
      <c r="K359" s="67"/>
      <c r="L359" s="67"/>
      <c r="M359" s="67"/>
      <c r="N359" s="67"/>
      <c r="O359" s="67"/>
      <c r="P359" s="67"/>
      <c r="Q359" s="133"/>
    </row>
    <row r="360" spans="1:17" ht="16.5">
      <c r="A360" s="67"/>
      <c r="B360" s="67"/>
      <c r="C360" s="67"/>
      <c r="D360" s="67"/>
      <c r="E360" s="67"/>
      <c r="F360" s="67"/>
      <c r="G360" s="67"/>
      <c r="H360" s="67"/>
      <c r="I360" s="67"/>
      <c r="J360" s="67"/>
      <c r="K360" s="67"/>
      <c r="L360" s="67"/>
      <c r="M360" s="67"/>
      <c r="N360" s="67"/>
      <c r="O360" s="67"/>
      <c r="P360" s="67"/>
      <c r="Q360" s="133"/>
    </row>
    <row r="361" spans="1:17" ht="16.5">
      <c r="A361" s="67"/>
      <c r="B361" s="67"/>
      <c r="C361" s="67"/>
      <c r="D361" s="67"/>
      <c r="E361" s="67"/>
      <c r="F361" s="67"/>
      <c r="G361" s="67"/>
      <c r="H361" s="67"/>
      <c r="I361" s="67"/>
      <c r="J361" s="67"/>
      <c r="K361" s="67"/>
      <c r="L361" s="67"/>
      <c r="M361" s="67"/>
      <c r="N361" s="67"/>
      <c r="O361" s="67"/>
      <c r="P361" s="67"/>
      <c r="Q361" s="133"/>
    </row>
    <row r="362" spans="1:17" ht="16.5">
      <c r="A362" s="67"/>
      <c r="B362" s="67"/>
      <c r="C362" s="67"/>
      <c r="D362" s="67"/>
      <c r="E362" s="67"/>
      <c r="F362" s="67"/>
      <c r="G362" s="67"/>
      <c r="H362" s="67"/>
      <c r="I362" s="67"/>
      <c r="J362" s="67"/>
      <c r="K362" s="67"/>
      <c r="L362" s="67"/>
      <c r="M362" s="67"/>
      <c r="N362" s="67"/>
      <c r="O362" s="67"/>
      <c r="P362" s="67"/>
      <c r="Q362" s="133"/>
    </row>
    <row r="363" spans="1:17" ht="16.5">
      <c r="A363" s="67"/>
      <c r="B363" s="67"/>
      <c r="C363" s="67"/>
      <c r="D363" s="67"/>
      <c r="E363" s="67"/>
      <c r="F363" s="67"/>
      <c r="G363" s="67"/>
      <c r="H363" s="67"/>
      <c r="I363" s="67"/>
      <c r="J363" s="67"/>
      <c r="K363" s="67"/>
      <c r="L363" s="67"/>
      <c r="M363" s="67"/>
      <c r="N363" s="67"/>
      <c r="O363" s="67"/>
      <c r="P363" s="67"/>
      <c r="Q363" s="133"/>
    </row>
    <row r="364" spans="1:17" ht="16.5">
      <c r="A364" s="67"/>
      <c r="B364" s="67"/>
      <c r="C364" s="67"/>
      <c r="D364" s="67"/>
      <c r="E364" s="67"/>
      <c r="F364" s="67"/>
      <c r="G364" s="67"/>
      <c r="H364" s="67"/>
      <c r="I364" s="67"/>
      <c r="J364" s="67"/>
      <c r="K364" s="67"/>
      <c r="L364" s="67"/>
      <c r="M364" s="67"/>
      <c r="N364" s="67"/>
      <c r="O364" s="67"/>
      <c r="P364" s="67"/>
      <c r="Q364" s="133"/>
    </row>
    <row r="365" spans="1:17" ht="16.5">
      <c r="A365" s="67"/>
      <c r="B365" s="67"/>
      <c r="C365" s="67"/>
      <c r="D365" s="67"/>
      <c r="E365" s="67"/>
      <c r="F365" s="67"/>
      <c r="G365" s="67"/>
      <c r="H365" s="67"/>
      <c r="I365" s="67"/>
      <c r="J365" s="67"/>
      <c r="K365" s="67"/>
      <c r="L365" s="67"/>
      <c r="M365" s="67"/>
      <c r="N365" s="67"/>
      <c r="O365" s="67"/>
      <c r="P365" s="67"/>
      <c r="Q365" s="133"/>
    </row>
    <row r="366" spans="1:17" ht="16.5">
      <c r="A366" s="67"/>
      <c r="B366" s="67"/>
      <c r="C366" s="67"/>
      <c r="D366" s="67"/>
      <c r="E366" s="67"/>
      <c r="F366" s="67"/>
      <c r="G366" s="67"/>
      <c r="H366" s="67"/>
      <c r="I366" s="67"/>
      <c r="J366" s="67"/>
      <c r="K366" s="67"/>
      <c r="L366" s="67"/>
      <c r="M366" s="67"/>
      <c r="N366" s="67"/>
      <c r="O366" s="67"/>
      <c r="P366" s="67"/>
      <c r="Q366" s="133"/>
    </row>
    <row r="367" spans="1:17" ht="16.5">
      <c r="A367" s="67"/>
      <c r="B367" s="67"/>
      <c r="C367" s="67"/>
      <c r="D367" s="67"/>
      <c r="E367" s="67"/>
      <c r="F367" s="67"/>
      <c r="G367" s="67"/>
      <c r="H367" s="67"/>
      <c r="I367" s="67"/>
      <c r="J367" s="67"/>
      <c r="K367" s="67"/>
      <c r="L367" s="67"/>
      <c r="M367" s="67"/>
      <c r="N367" s="67"/>
      <c r="O367" s="67"/>
      <c r="P367" s="67"/>
      <c r="Q367" s="133"/>
    </row>
    <row r="368" spans="1:17" ht="16.5">
      <c r="A368" s="67"/>
      <c r="B368" s="67"/>
      <c r="C368" s="67"/>
      <c r="D368" s="67"/>
      <c r="E368" s="67"/>
      <c r="F368" s="67"/>
      <c r="G368" s="67"/>
      <c r="H368" s="67"/>
      <c r="I368" s="67"/>
      <c r="J368" s="67"/>
      <c r="K368" s="67"/>
      <c r="L368" s="67"/>
      <c r="M368" s="67"/>
      <c r="N368" s="67"/>
      <c r="O368" s="67"/>
      <c r="P368" s="67"/>
      <c r="Q368" s="133"/>
    </row>
    <row r="369" spans="1:17" ht="16.5">
      <c r="A369" s="67"/>
      <c r="B369" s="67"/>
      <c r="C369" s="67"/>
      <c r="D369" s="67"/>
      <c r="E369" s="67"/>
      <c r="F369" s="67"/>
      <c r="G369" s="67"/>
      <c r="H369" s="67"/>
      <c r="I369" s="67"/>
      <c r="J369" s="67"/>
      <c r="K369" s="67"/>
      <c r="L369" s="67"/>
      <c r="M369" s="67"/>
      <c r="N369" s="67"/>
      <c r="O369" s="67"/>
      <c r="P369" s="67"/>
      <c r="Q369" s="133"/>
    </row>
    <row r="370" spans="1:17" ht="16.5">
      <c r="A370" s="67"/>
      <c r="B370" s="67"/>
      <c r="C370" s="67"/>
      <c r="D370" s="67"/>
      <c r="E370" s="67"/>
      <c r="F370" s="67"/>
      <c r="G370" s="67"/>
      <c r="H370" s="67"/>
      <c r="I370" s="67"/>
      <c r="J370" s="67"/>
      <c r="K370" s="67"/>
      <c r="L370" s="67"/>
      <c r="M370" s="67"/>
      <c r="N370" s="67"/>
      <c r="O370" s="67"/>
      <c r="P370" s="67"/>
      <c r="Q370" s="133"/>
    </row>
    <row r="371" spans="1:17" ht="16.5">
      <c r="A371" s="67"/>
      <c r="B371" s="67"/>
      <c r="C371" s="67"/>
      <c r="D371" s="67"/>
      <c r="E371" s="67"/>
      <c r="F371" s="67"/>
      <c r="G371" s="67"/>
      <c r="H371" s="67"/>
      <c r="I371" s="67"/>
      <c r="J371" s="67"/>
      <c r="K371" s="67"/>
      <c r="L371" s="67"/>
      <c r="M371" s="67"/>
      <c r="N371" s="67"/>
      <c r="O371" s="67"/>
      <c r="P371" s="67"/>
      <c r="Q371" s="133"/>
    </row>
    <row r="372" spans="1:17" ht="16.5">
      <c r="A372" s="67"/>
      <c r="B372" s="67"/>
      <c r="C372" s="67"/>
      <c r="D372" s="67"/>
      <c r="E372" s="67"/>
      <c r="F372" s="67"/>
      <c r="G372" s="67"/>
      <c r="H372" s="67"/>
      <c r="I372" s="67"/>
      <c r="J372" s="67"/>
      <c r="K372" s="67"/>
      <c r="L372" s="67"/>
      <c r="M372" s="67"/>
      <c r="N372" s="67"/>
      <c r="O372" s="67"/>
      <c r="P372" s="67"/>
      <c r="Q372" s="133"/>
    </row>
    <row r="373" spans="1:17" ht="16.5">
      <c r="A373" s="67"/>
      <c r="B373" s="67"/>
      <c r="C373" s="67"/>
      <c r="D373" s="67"/>
      <c r="E373" s="67"/>
      <c r="F373" s="67"/>
      <c r="G373" s="67"/>
      <c r="H373" s="67"/>
      <c r="I373" s="67"/>
      <c r="J373" s="67"/>
      <c r="K373" s="67"/>
      <c r="L373" s="67"/>
      <c r="M373" s="67"/>
      <c r="N373" s="67"/>
      <c r="O373" s="67"/>
      <c r="P373" s="67"/>
      <c r="Q373" s="133"/>
    </row>
    <row r="374" spans="1:17" ht="16.5">
      <c r="A374" s="67"/>
      <c r="B374" s="67"/>
      <c r="C374" s="67"/>
      <c r="D374" s="67"/>
      <c r="E374" s="67"/>
      <c r="F374" s="67"/>
      <c r="G374" s="67"/>
      <c r="H374" s="67"/>
      <c r="I374" s="67"/>
      <c r="J374" s="67"/>
      <c r="K374" s="67"/>
      <c r="L374" s="67"/>
      <c r="M374" s="67"/>
      <c r="N374" s="67"/>
      <c r="O374" s="67"/>
      <c r="P374" s="67"/>
      <c r="Q374" s="133"/>
    </row>
    <row r="375" spans="1:17" ht="16.5">
      <c r="A375" s="67"/>
      <c r="B375" s="67"/>
      <c r="C375" s="67"/>
      <c r="D375" s="67"/>
      <c r="E375" s="67"/>
      <c r="F375" s="67"/>
      <c r="G375" s="67"/>
      <c r="H375" s="67"/>
      <c r="I375" s="67"/>
      <c r="J375" s="67"/>
      <c r="K375" s="67"/>
      <c r="L375" s="67"/>
      <c r="M375" s="67"/>
      <c r="N375" s="67"/>
      <c r="O375" s="67"/>
      <c r="P375" s="67"/>
      <c r="Q375" s="133"/>
    </row>
    <row r="376" spans="1:17" ht="16.5">
      <c r="A376" s="67"/>
      <c r="B376" s="67"/>
      <c r="C376" s="67"/>
      <c r="D376" s="67"/>
      <c r="E376" s="67"/>
      <c r="F376" s="67"/>
      <c r="G376" s="67"/>
      <c r="H376" s="67"/>
      <c r="I376" s="67"/>
      <c r="J376" s="67"/>
      <c r="K376" s="67"/>
      <c r="L376" s="67"/>
      <c r="M376" s="67"/>
      <c r="N376" s="67"/>
      <c r="O376" s="67"/>
      <c r="P376" s="67"/>
      <c r="Q376" s="133"/>
    </row>
    <row r="377" spans="1:17" ht="16.5">
      <c r="A377" s="67"/>
      <c r="B377" s="67"/>
      <c r="C377" s="67"/>
      <c r="D377" s="67"/>
      <c r="E377" s="67"/>
      <c r="F377" s="67"/>
      <c r="G377" s="67"/>
      <c r="H377" s="67"/>
      <c r="I377" s="67"/>
      <c r="J377" s="67"/>
      <c r="K377" s="67"/>
      <c r="L377" s="67"/>
      <c r="M377" s="67"/>
      <c r="N377" s="67"/>
      <c r="O377" s="67"/>
      <c r="P377" s="67"/>
      <c r="Q377" s="133"/>
    </row>
    <row r="378" spans="1:17" ht="16.5">
      <c r="A378" s="67"/>
      <c r="B378" s="67"/>
      <c r="C378" s="67"/>
      <c r="D378" s="67"/>
      <c r="E378" s="67"/>
      <c r="F378" s="67"/>
      <c r="G378" s="67"/>
      <c r="H378" s="67"/>
      <c r="I378" s="67"/>
      <c r="J378" s="67"/>
      <c r="K378" s="67"/>
      <c r="L378" s="67"/>
      <c r="M378" s="67"/>
      <c r="N378" s="67"/>
      <c r="O378" s="67"/>
      <c r="P378" s="67"/>
      <c r="Q378" s="133"/>
    </row>
    <row r="379" spans="1:17" ht="16.5">
      <c r="A379" s="67"/>
      <c r="B379" s="67"/>
      <c r="C379" s="67"/>
      <c r="D379" s="67"/>
      <c r="E379" s="67"/>
      <c r="F379" s="67"/>
      <c r="G379" s="67"/>
      <c r="H379" s="67"/>
      <c r="I379" s="67"/>
      <c r="J379" s="67"/>
      <c r="K379" s="67"/>
      <c r="L379" s="67"/>
      <c r="M379" s="67"/>
      <c r="N379" s="67"/>
      <c r="O379" s="67"/>
      <c r="P379" s="67"/>
      <c r="Q379" s="133"/>
    </row>
    <row r="380" spans="1:17" ht="16.5">
      <c r="A380" s="67"/>
      <c r="B380" s="67"/>
      <c r="C380" s="67"/>
      <c r="D380" s="67"/>
      <c r="E380" s="67"/>
      <c r="F380" s="67"/>
      <c r="G380" s="67"/>
      <c r="H380" s="67"/>
      <c r="I380" s="67"/>
      <c r="J380" s="67"/>
      <c r="K380" s="67"/>
      <c r="L380" s="67"/>
      <c r="M380" s="67"/>
      <c r="N380" s="67"/>
      <c r="O380" s="67"/>
      <c r="P380" s="67"/>
      <c r="Q380" s="133"/>
    </row>
    <row r="381" spans="1:17" ht="16.5">
      <c r="A381" s="67"/>
      <c r="B381" s="67"/>
      <c r="C381" s="67"/>
      <c r="D381" s="67"/>
      <c r="E381" s="67"/>
      <c r="F381" s="67"/>
      <c r="G381" s="67"/>
      <c r="H381" s="67"/>
      <c r="I381" s="67"/>
      <c r="J381" s="67"/>
      <c r="K381" s="67"/>
      <c r="L381" s="67"/>
      <c r="M381" s="67"/>
      <c r="N381" s="67"/>
      <c r="O381" s="67"/>
      <c r="P381" s="67"/>
      <c r="Q381" s="133"/>
    </row>
    <row r="382" spans="1:17" ht="16.5">
      <c r="A382" s="67"/>
      <c r="B382" s="67"/>
      <c r="C382" s="67"/>
      <c r="D382" s="67"/>
      <c r="E382" s="67"/>
      <c r="F382" s="67"/>
      <c r="G382" s="67"/>
      <c r="H382" s="67"/>
      <c r="I382" s="67"/>
      <c r="J382" s="67"/>
      <c r="K382" s="67"/>
      <c r="L382" s="67"/>
      <c r="M382" s="67"/>
      <c r="N382" s="67"/>
      <c r="O382" s="67"/>
      <c r="P382" s="67"/>
      <c r="Q382" s="133"/>
    </row>
    <row r="383" spans="1:17" ht="16.5">
      <c r="A383" s="67"/>
      <c r="B383" s="67"/>
      <c r="C383" s="67"/>
      <c r="D383" s="67"/>
      <c r="E383" s="67"/>
      <c r="F383" s="67"/>
      <c r="G383" s="67"/>
      <c r="H383" s="67"/>
      <c r="I383" s="67"/>
      <c r="J383" s="67"/>
      <c r="K383" s="67"/>
      <c r="L383" s="67"/>
      <c r="M383" s="67"/>
      <c r="N383" s="67"/>
      <c r="O383" s="67"/>
      <c r="P383" s="67"/>
      <c r="Q383" s="133"/>
    </row>
    <row r="384" spans="1:17" ht="16.5">
      <c r="A384" s="67"/>
      <c r="B384" s="67"/>
      <c r="C384" s="67"/>
      <c r="D384" s="67"/>
      <c r="E384" s="67"/>
      <c r="F384" s="67"/>
      <c r="G384" s="67"/>
      <c r="H384" s="67"/>
      <c r="I384" s="67"/>
      <c r="J384" s="67"/>
      <c r="K384" s="67"/>
      <c r="L384" s="67"/>
      <c r="M384" s="67"/>
      <c r="N384" s="67"/>
      <c r="O384" s="67"/>
      <c r="P384" s="67"/>
      <c r="Q384" s="133"/>
    </row>
    <row r="385" spans="1:17" ht="16.5">
      <c r="A385" s="67"/>
      <c r="B385" s="67"/>
      <c r="C385" s="67"/>
      <c r="D385" s="67"/>
      <c r="E385" s="67"/>
      <c r="F385" s="67"/>
      <c r="G385" s="67"/>
      <c r="H385" s="67"/>
      <c r="I385" s="67"/>
      <c r="J385" s="67"/>
      <c r="K385" s="67"/>
      <c r="L385" s="67"/>
      <c r="M385" s="67"/>
      <c r="N385" s="67"/>
      <c r="O385" s="67"/>
      <c r="P385" s="67"/>
      <c r="Q385" s="133"/>
    </row>
    <row r="386" spans="1:17" ht="16.5">
      <c r="A386" s="67"/>
      <c r="B386" s="67"/>
      <c r="C386" s="67"/>
      <c r="D386" s="67"/>
      <c r="E386" s="67"/>
      <c r="F386" s="67"/>
      <c r="G386" s="67"/>
      <c r="H386" s="67"/>
      <c r="I386" s="67"/>
      <c r="J386" s="67"/>
      <c r="K386" s="67"/>
      <c r="L386" s="67"/>
      <c r="M386" s="67"/>
      <c r="N386" s="67"/>
      <c r="O386" s="67"/>
      <c r="P386" s="67"/>
      <c r="Q386" s="133"/>
    </row>
    <row r="387" spans="1:17" ht="16.5">
      <c r="A387" s="67"/>
      <c r="B387" s="67"/>
      <c r="C387" s="67"/>
      <c r="D387" s="67"/>
      <c r="E387" s="67"/>
      <c r="F387" s="67"/>
      <c r="G387" s="67"/>
      <c r="H387" s="67"/>
      <c r="I387" s="67"/>
      <c r="J387" s="67"/>
      <c r="K387" s="67"/>
      <c r="L387" s="67"/>
      <c r="M387" s="67"/>
      <c r="N387" s="67"/>
      <c r="O387" s="67"/>
      <c r="P387" s="67"/>
      <c r="Q387" s="133"/>
    </row>
    <row r="388" spans="1:17" ht="16.5">
      <c r="A388" s="67"/>
      <c r="B388" s="67"/>
      <c r="C388" s="67"/>
      <c r="D388" s="67"/>
      <c r="E388" s="67"/>
      <c r="F388" s="67"/>
      <c r="G388" s="67"/>
      <c r="H388" s="67"/>
      <c r="I388" s="67"/>
      <c r="J388" s="67"/>
      <c r="K388" s="67"/>
      <c r="L388" s="67"/>
      <c r="M388" s="67"/>
      <c r="N388" s="67"/>
      <c r="O388" s="67"/>
      <c r="P388" s="67"/>
      <c r="Q388" s="133"/>
    </row>
    <row r="389" spans="1:17" ht="16.5">
      <c r="A389" s="67"/>
      <c r="B389" s="67"/>
      <c r="C389" s="67"/>
      <c r="D389" s="67"/>
      <c r="E389" s="67"/>
      <c r="F389" s="67"/>
      <c r="G389" s="67"/>
      <c r="H389" s="67"/>
      <c r="I389" s="67"/>
      <c r="J389" s="67"/>
      <c r="K389" s="67"/>
      <c r="L389" s="67"/>
      <c r="M389" s="67"/>
      <c r="N389" s="67"/>
      <c r="O389" s="67"/>
      <c r="P389" s="67"/>
      <c r="Q389" s="133"/>
    </row>
    <row r="390" spans="1:17" ht="16.5">
      <c r="A390" s="67"/>
      <c r="B390" s="67"/>
      <c r="C390" s="67"/>
      <c r="D390" s="67"/>
      <c r="E390" s="67"/>
      <c r="F390" s="67"/>
      <c r="G390" s="67"/>
      <c r="H390" s="67"/>
      <c r="I390" s="67"/>
      <c r="J390" s="67"/>
      <c r="K390" s="67"/>
      <c r="L390" s="67"/>
      <c r="M390" s="67"/>
      <c r="N390" s="67"/>
      <c r="O390" s="67"/>
      <c r="P390" s="67"/>
      <c r="Q390" s="133"/>
    </row>
    <row r="391" spans="1:17" ht="16.5">
      <c r="A391" s="67"/>
      <c r="B391" s="67"/>
      <c r="C391" s="67"/>
      <c r="D391" s="67"/>
      <c r="E391" s="67"/>
      <c r="F391" s="67"/>
      <c r="G391" s="67"/>
      <c r="H391" s="67"/>
      <c r="I391" s="67"/>
      <c r="J391" s="67"/>
      <c r="K391" s="67"/>
      <c r="L391" s="67"/>
      <c r="M391" s="67"/>
      <c r="N391" s="67"/>
      <c r="O391" s="67"/>
      <c r="P391" s="67"/>
      <c r="Q391" s="133"/>
    </row>
    <row r="392" spans="1:17" ht="16.5">
      <c r="A392" s="67"/>
      <c r="B392" s="67"/>
      <c r="C392" s="67"/>
      <c r="D392" s="67"/>
      <c r="E392" s="67"/>
      <c r="F392" s="67"/>
      <c r="G392" s="67"/>
      <c r="H392" s="67"/>
      <c r="I392" s="67"/>
      <c r="J392" s="67"/>
      <c r="K392" s="67"/>
      <c r="L392" s="67"/>
      <c r="M392" s="67"/>
      <c r="N392" s="67"/>
      <c r="O392" s="67"/>
      <c r="P392" s="67"/>
      <c r="Q392" s="133"/>
    </row>
    <row r="393" spans="1:17" ht="16.5">
      <c r="A393" s="67"/>
      <c r="B393" s="67"/>
      <c r="C393" s="67"/>
      <c r="D393" s="67"/>
      <c r="E393" s="67"/>
      <c r="F393" s="67"/>
      <c r="G393" s="67"/>
      <c r="H393" s="67"/>
      <c r="I393" s="67"/>
      <c r="J393" s="67"/>
      <c r="K393" s="67"/>
      <c r="L393" s="67"/>
      <c r="M393" s="67"/>
      <c r="N393" s="67"/>
      <c r="O393" s="67"/>
      <c r="P393" s="67"/>
      <c r="Q393" s="133"/>
    </row>
    <row r="394" spans="1:17" ht="16.5">
      <c r="A394" s="67"/>
      <c r="B394" s="67"/>
      <c r="C394" s="67"/>
      <c r="D394" s="67"/>
      <c r="E394" s="67"/>
      <c r="F394" s="67"/>
      <c r="G394" s="67"/>
      <c r="H394" s="67"/>
      <c r="I394" s="67"/>
      <c r="J394" s="67"/>
      <c r="K394" s="67"/>
      <c r="L394" s="67"/>
      <c r="M394" s="67"/>
      <c r="N394" s="67"/>
      <c r="O394" s="67"/>
      <c r="P394" s="67"/>
      <c r="Q394" s="133"/>
    </row>
    <row r="395" spans="1:17" ht="16.5">
      <c r="A395" s="67"/>
      <c r="B395" s="67"/>
      <c r="C395" s="67"/>
      <c r="D395" s="67"/>
      <c r="E395" s="67"/>
      <c r="F395" s="67"/>
      <c r="G395" s="67"/>
      <c r="H395" s="67"/>
      <c r="I395" s="67"/>
      <c r="J395" s="67"/>
      <c r="K395" s="67"/>
      <c r="L395" s="67"/>
      <c r="M395" s="67"/>
      <c r="N395" s="67"/>
      <c r="O395" s="67"/>
      <c r="P395" s="67"/>
      <c r="Q395" s="133"/>
    </row>
    <row r="396" spans="1:17" ht="16.5">
      <c r="A396" s="67"/>
      <c r="B396" s="67"/>
      <c r="C396" s="67"/>
      <c r="D396" s="67"/>
      <c r="E396" s="67"/>
      <c r="F396" s="67"/>
      <c r="G396" s="67"/>
      <c r="H396" s="67"/>
      <c r="I396" s="67"/>
      <c r="J396" s="67"/>
      <c r="K396" s="67"/>
      <c r="L396" s="67"/>
      <c r="M396" s="67"/>
      <c r="N396" s="67"/>
      <c r="O396" s="67"/>
      <c r="P396" s="67"/>
      <c r="Q396" s="133"/>
    </row>
    <row r="397" spans="1:17" ht="16.5">
      <c r="A397" s="67"/>
      <c r="B397" s="67"/>
      <c r="C397" s="67"/>
      <c r="D397" s="67"/>
      <c r="E397" s="67"/>
      <c r="F397" s="67"/>
      <c r="G397" s="67"/>
      <c r="H397" s="67"/>
      <c r="I397" s="67"/>
      <c r="J397" s="67"/>
      <c r="K397" s="67"/>
      <c r="L397" s="67"/>
      <c r="M397" s="67"/>
      <c r="N397" s="67"/>
      <c r="O397" s="67"/>
      <c r="P397" s="67"/>
      <c r="Q397" s="133"/>
    </row>
    <row r="398" spans="1:17" ht="16.5">
      <c r="A398" s="67"/>
      <c r="B398" s="67"/>
      <c r="C398" s="67"/>
      <c r="D398" s="67"/>
      <c r="E398" s="67"/>
      <c r="F398" s="67"/>
      <c r="G398" s="67"/>
      <c r="H398" s="67"/>
      <c r="I398" s="67"/>
      <c r="J398" s="67"/>
      <c r="K398" s="67"/>
      <c r="L398" s="67"/>
      <c r="M398" s="67"/>
      <c r="N398" s="67"/>
      <c r="O398" s="67"/>
      <c r="P398" s="67"/>
      <c r="Q398" s="133"/>
    </row>
    <row r="399" spans="1:17" ht="16.5">
      <c r="A399" s="67"/>
      <c r="B399" s="67"/>
      <c r="C399" s="67"/>
      <c r="D399" s="67"/>
      <c r="E399" s="67"/>
      <c r="F399" s="67"/>
      <c r="G399" s="67"/>
      <c r="H399" s="67"/>
      <c r="I399" s="67"/>
      <c r="J399" s="67"/>
      <c r="K399" s="67"/>
      <c r="L399" s="67"/>
      <c r="M399" s="67"/>
      <c r="N399" s="67"/>
      <c r="O399" s="67"/>
      <c r="P399" s="67"/>
      <c r="Q399" s="133"/>
    </row>
    <row r="400" spans="1:17" ht="16.5">
      <c r="A400" s="67"/>
      <c r="B400" s="67"/>
      <c r="C400" s="67"/>
      <c r="D400" s="67"/>
      <c r="E400" s="67"/>
      <c r="F400" s="67"/>
      <c r="G400" s="67"/>
      <c r="H400" s="67"/>
      <c r="I400" s="67"/>
      <c r="J400" s="67"/>
      <c r="K400" s="67"/>
      <c r="L400" s="67"/>
      <c r="M400" s="67"/>
      <c r="N400" s="67"/>
      <c r="O400" s="67"/>
      <c r="P400" s="67"/>
      <c r="Q400" s="133"/>
    </row>
    <row r="401" spans="1:17" ht="16.5">
      <c r="A401" s="67"/>
      <c r="B401" s="67"/>
      <c r="C401" s="67"/>
      <c r="D401" s="67"/>
      <c r="E401" s="67"/>
      <c r="F401" s="67"/>
      <c r="G401" s="67"/>
      <c r="H401" s="67"/>
      <c r="I401" s="67"/>
      <c r="J401" s="67"/>
      <c r="K401" s="67"/>
      <c r="L401" s="67"/>
      <c r="M401" s="67"/>
      <c r="N401" s="67"/>
      <c r="O401" s="67"/>
      <c r="P401" s="67"/>
      <c r="Q401" s="133"/>
    </row>
    <row r="402" spans="1:17" ht="16.5">
      <c r="A402" s="67"/>
      <c r="B402" s="67"/>
      <c r="C402" s="67"/>
      <c r="D402" s="67"/>
      <c r="E402" s="67"/>
      <c r="F402" s="67"/>
      <c r="G402" s="67"/>
      <c r="H402" s="67"/>
      <c r="I402" s="67"/>
      <c r="J402" s="67"/>
      <c r="K402" s="67"/>
      <c r="L402" s="67"/>
      <c r="M402" s="67"/>
      <c r="N402" s="67"/>
      <c r="O402" s="67"/>
      <c r="P402" s="67"/>
      <c r="Q402" s="133"/>
    </row>
    <row r="403" spans="1:17" ht="16.5">
      <c r="A403" s="67"/>
      <c r="B403" s="67"/>
      <c r="C403" s="67"/>
      <c r="D403" s="67"/>
      <c r="E403" s="67"/>
      <c r="F403" s="67"/>
      <c r="G403" s="67"/>
      <c r="H403" s="67"/>
      <c r="I403" s="67"/>
      <c r="J403" s="67"/>
      <c r="K403" s="67"/>
      <c r="L403" s="67"/>
      <c r="M403" s="67"/>
      <c r="N403" s="67"/>
      <c r="O403" s="67"/>
      <c r="P403" s="67"/>
      <c r="Q403" s="133"/>
    </row>
    <row r="404" spans="1:17" ht="16.5">
      <c r="A404" s="67"/>
      <c r="B404" s="67"/>
      <c r="C404" s="67"/>
      <c r="D404" s="67"/>
      <c r="E404" s="67"/>
      <c r="F404" s="67"/>
      <c r="G404" s="67"/>
      <c r="H404" s="67"/>
      <c r="I404" s="67"/>
      <c r="J404" s="67"/>
      <c r="K404" s="67"/>
      <c r="L404" s="67"/>
      <c r="M404" s="67"/>
      <c r="N404" s="67"/>
      <c r="O404" s="67"/>
      <c r="P404" s="67"/>
      <c r="Q404" s="133"/>
    </row>
    <row r="405" spans="1:17" ht="16.5">
      <c r="A405" s="67"/>
      <c r="B405" s="67"/>
      <c r="C405" s="67"/>
      <c r="D405" s="67"/>
      <c r="E405" s="67"/>
      <c r="F405" s="67"/>
      <c r="G405" s="67"/>
      <c r="H405" s="67"/>
      <c r="I405" s="67"/>
      <c r="J405" s="67"/>
      <c r="K405" s="67"/>
      <c r="L405" s="67"/>
      <c r="M405" s="67"/>
      <c r="N405" s="67"/>
      <c r="O405" s="67"/>
      <c r="P405" s="67"/>
      <c r="Q405" s="133"/>
    </row>
    <row r="406" spans="1:17" ht="16.5">
      <c r="A406" s="67"/>
      <c r="B406" s="67"/>
      <c r="C406" s="67"/>
      <c r="D406" s="67"/>
      <c r="E406" s="67"/>
      <c r="F406" s="67"/>
      <c r="G406" s="67"/>
      <c r="H406" s="67"/>
      <c r="I406" s="67"/>
      <c r="J406" s="67"/>
      <c r="K406" s="67"/>
      <c r="L406" s="67"/>
      <c r="M406" s="67"/>
      <c r="N406" s="67"/>
      <c r="O406" s="67"/>
      <c r="P406" s="67"/>
      <c r="Q406" s="133"/>
    </row>
    <row r="407" spans="1:17" ht="16.5">
      <c r="A407" s="67"/>
      <c r="B407" s="67"/>
      <c r="C407" s="67"/>
      <c r="D407" s="67"/>
      <c r="E407" s="67"/>
      <c r="F407" s="67"/>
      <c r="G407" s="67"/>
      <c r="H407" s="67"/>
      <c r="I407" s="67"/>
      <c r="J407" s="67"/>
      <c r="K407" s="67"/>
      <c r="L407" s="67"/>
      <c r="M407" s="67"/>
      <c r="N407" s="67"/>
      <c r="O407" s="67"/>
      <c r="P407" s="67"/>
      <c r="Q407" s="133"/>
    </row>
    <row r="408" spans="1:17" ht="16.5">
      <c r="A408" s="67"/>
      <c r="B408" s="67"/>
      <c r="C408" s="67"/>
      <c r="D408" s="67"/>
      <c r="E408" s="67"/>
      <c r="F408" s="67"/>
      <c r="G408" s="67"/>
      <c r="H408" s="67"/>
      <c r="I408" s="67"/>
      <c r="J408" s="67"/>
      <c r="K408" s="67"/>
      <c r="L408" s="67"/>
      <c r="M408" s="67"/>
      <c r="N408" s="67"/>
      <c r="O408" s="67"/>
      <c r="P408" s="67"/>
      <c r="Q408" s="133"/>
    </row>
    <row r="409" spans="1:17" ht="16.5">
      <c r="A409" s="67"/>
      <c r="B409" s="67"/>
      <c r="C409" s="67"/>
      <c r="D409" s="67"/>
      <c r="E409" s="67"/>
      <c r="F409" s="67"/>
      <c r="G409" s="67"/>
      <c r="H409" s="67"/>
      <c r="I409" s="67"/>
      <c r="J409" s="67"/>
      <c r="K409" s="67"/>
      <c r="L409" s="67"/>
      <c r="M409" s="67"/>
      <c r="N409" s="67"/>
      <c r="O409" s="67"/>
      <c r="P409" s="67"/>
      <c r="Q409" s="133"/>
    </row>
    <row r="410" spans="1:17" ht="16.5">
      <c r="A410" s="67"/>
      <c r="B410" s="67"/>
      <c r="C410" s="67"/>
      <c r="D410" s="67"/>
      <c r="E410" s="67"/>
      <c r="F410" s="67"/>
      <c r="G410" s="67"/>
      <c r="H410" s="67"/>
      <c r="I410" s="67"/>
      <c r="J410" s="67"/>
      <c r="K410" s="67"/>
      <c r="L410" s="67"/>
      <c r="M410" s="67"/>
      <c r="N410" s="67"/>
      <c r="O410" s="67"/>
      <c r="P410" s="67"/>
      <c r="Q410" s="133"/>
    </row>
    <row r="411" spans="1:17" ht="16.5">
      <c r="A411" s="67"/>
      <c r="B411" s="67"/>
      <c r="C411" s="67"/>
      <c r="D411" s="67"/>
      <c r="E411" s="67"/>
      <c r="F411" s="67"/>
      <c r="G411" s="67"/>
      <c r="H411" s="67"/>
      <c r="I411" s="67"/>
      <c r="J411" s="67"/>
      <c r="K411" s="67"/>
      <c r="L411" s="67"/>
      <c r="M411" s="67"/>
      <c r="N411" s="67"/>
      <c r="O411" s="67"/>
      <c r="P411" s="67"/>
      <c r="Q411" s="133"/>
    </row>
    <row r="412" spans="1:17" ht="16.5">
      <c r="A412" s="67"/>
      <c r="B412" s="67"/>
      <c r="C412" s="67"/>
      <c r="D412" s="67"/>
      <c r="E412" s="67"/>
      <c r="F412" s="67"/>
      <c r="G412" s="67"/>
      <c r="H412" s="67"/>
      <c r="I412" s="67"/>
      <c r="J412" s="67"/>
      <c r="K412" s="67"/>
      <c r="L412" s="67"/>
      <c r="M412" s="67"/>
      <c r="N412" s="67"/>
      <c r="O412" s="67"/>
      <c r="P412" s="67"/>
      <c r="Q412" s="133"/>
    </row>
    <row r="413" spans="1:17" ht="16.5">
      <c r="A413" s="67"/>
      <c r="B413" s="67"/>
      <c r="C413" s="67"/>
      <c r="D413" s="67"/>
      <c r="E413" s="67"/>
      <c r="F413" s="67"/>
      <c r="G413" s="67"/>
      <c r="H413" s="67"/>
      <c r="I413" s="67"/>
      <c r="J413" s="67"/>
      <c r="K413" s="67"/>
      <c r="L413" s="67"/>
      <c r="M413" s="67"/>
      <c r="N413" s="67"/>
      <c r="O413" s="67"/>
      <c r="P413" s="67"/>
      <c r="Q413" s="133"/>
    </row>
    <row r="414" spans="1:17" ht="16.5">
      <c r="A414" s="67"/>
      <c r="B414" s="67"/>
      <c r="C414" s="67"/>
      <c r="D414" s="67"/>
      <c r="E414" s="67"/>
      <c r="F414" s="67"/>
      <c r="G414" s="67"/>
      <c r="H414" s="67"/>
      <c r="I414" s="67"/>
      <c r="J414" s="67"/>
      <c r="K414" s="67"/>
      <c r="L414" s="67"/>
      <c r="M414" s="67"/>
      <c r="N414" s="67"/>
      <c r="O414" s="67"/>
      <c r="P414" s="67"/>
      <c r="Q414" s="133"/>
    </row>
    <row r="415" spans="1:17" ht="16.5">
      <c r="A415" s="67"/>
      <c r="B415" s="67"/>
      <c r="C415" s="67"/>
      <c r="D415" s="67"/>
      <c r="E415" s="67"/>
      <c r="F415" s="67"/>
      <c r="G415" s="67"/>
      <c r="H415" s="67"/>
      <c r="I415" s="67"/>
      <c r="J415" s="67"/>
      <c r="K415" s="67"/>
      <c r="L415" s="67"/>
      <c r="M415" s="67"/>
      <c r="N415" s="67"/>
      <c r="O415" s="67"/>
      <c r="P415" s="67"/>
      <c r="Q415" s="133"/>
    </row>
    <row r="416" spans="1:17" ht="16.5">
      <c r="A416" s="67"/>
      <c r="B416" s="67"/>
      <c r="C416" s="67"/>
      <c r="D416" s="67"/>
      <c r="E416" s="67"/>
      <c r="F416" s="67"/>
      <c r="G416" s="67"/>
      <c r="H416" s="67"/>
      <c r="I416" s="67"/>
      <c r="J416" s="67"/>
      <c r="K416" s="67"/>
      <c r="L416" s="67"/>
      <c r="M416" s="67"/>
      <c r="N416" s="67"/>
      <c r="O416" s="67"/>
      <c r="P416" s="67"/>
      <c r="Q416" s="133"/>
    </row>
    <row r="417" spans="1:17" ht="16.5">
      <c r="A417" s="67"/>
      <c r="B417" s="67"/>
      <c r="C417" s="67"/>
      <c r="D417" s="67"/>
      <c r="E417" s="67"/>
      <c r="F417" s="67"/>
      <c r="G417" s="67"/>
      <c r="H417" s="67"/>
      <c r="I417" s="67"/>
      <c r="J417" s="67"/>
      <c r="K417" s="67"/>
      <c r="L417" s="67"/>
      <c r="M417" s="67"/>
      <c r="N417" s="67"/>
      <c r="O417" s="67"/>
      <c r="P417" s="67"/>
      <c r="Q417" s="133"/>
    </row>
    <row r="418" spans="1:17" ht="16.5">
      <c r="A418" s="67"/>
      <c r="B418" s="67"/>
      <c r="C418" s="67"/>
      <c r="D418" s="67"/>
      <c r="E418" s="67"/>
      <c r="F418" s="67"/>
      <c r="G418" s="67"/>
      <c r="H418" s="67"/>
      <c r="I418" s="67"/>
      <c r="J418" s="67"/>
      <c r="K418" s="67"/>
      <c r="L418" s="67"/>
      <c r="M418" s="67"/>
      <c r="N418" s="67"/>
      <c r="O418" s="67"/>
      <c r="P418" s="67"/>
      <c r="Q418" s="133"/>
    </row>
    <row r="419" spans="1:17" ht="16.5">
      <c r="A419" s="67"/>
      <c r="B419" s="67"/>
      <c r="C419" s="67"/>
      <c r="D419" s="67"/>
      <c r="E419" s="67"/>
      <c r="F419" s="67"/>
      <c r="G419" s="67"/>
      <c r="H419" s="67"/>
      <c r="I419" s="67"/>
      <c r="J419" s="67"/>
      <c r="K419" s="67"/>
      <c r="L419" s="67"/>
      <c r="M419" s="67"/>
      <c r="N419" s="67"/>
      <c r="O419" s="67"/>
      <c r="P419" s="67"/>
      <c r="Q419" s="133"/>
    </row>
    <row r="420" spans="1:17" ht="16.5">
      <c r="A420" s="67"/>
      <c r="B420" s="67"/>
      <c r="C420" s="67"/>
      <c r="D420" s="67"/>
      <c r="E420" s="67"/>
      <c r="F420" s="67"/>
      <c r="G420" s="67"/>
      <c r="H420" s="67"/>
      <c r="I420" s="67"/>
      <c r="J420" s="67"/>
      <c r="K420" s="67"/>
      <c r="L420" s="67"/>
      <c r="M420" s="67"/>
      <c r="N420" s="67"/>
      <c r="O420" s="67"/>
      <c r="P420" s="67"/>
      <c r="Q420" s="133"/>
    </row>
    <row r="421" spans="1:17" ht="16.5">
      <c r="A421" s="67"/>
      <c r="B421" s="67"/>
      <c r="C421" s="67"/>
      <c r="D421" s="67"/>
      <c r="E421" s="67"/>
      <c r="F421" s="67"/>
      <c r="G421" s="67"/>
      <c r="H421" s="67"/>
      <c r="I421" s="67"/>
      <c r="J421" s="67"/>
      <c r="K421" s="67"/>
      <c r="L421" s="67"/>
      <c r="M421" s="67"/>
      <c r="N421" s="67"/>
      <c r="O421" s="67"/>
      <c r="P421" s="67"/>
      <c r="Q421" s="133"/>
    </row>
    <row r="422" spans="1:17" ht="16.5">
      <c r="A422" s="67"/>
      <c r="B422" s="67"/>
      <c r="C422" s="67"/>
      <c r="D422" s="67"/>
      <c r="E422" s="67"/>
      <c r="F422" s="67"/>
      <c r="G422" s="67"/>
      <c r="H422" s="67"/>
      <c r="I422" s="67"/>
      <c r="J422" s="67"/>
      <c r="K422" s="67"/>
      <c r="L422" s="67"/>
      <c r="M422" s="67"/>
      <c r="N422" s="67"/>
      <c r="O422" s="67"/>
      <c r="P422" s="67"/>
      <c r="Q422" s="133"/>
    </row>
    <row r="423" spans="1:17" ht="16.5">
      <c r="A423" s="67"/>
      <c r="B423" s="67"/>
      <c r="C423" s="67"/>
      <c r="D423" s="67"/>
      <c r="E423" s="67"/>
      <c r="F423" s="67"/>
      <c r="G423" s="67"/>
      <c r="H423" s="67"/>
      <c r="I423" s="67"/>
      <c r="J423" s="67"/>
      <c r="K423" s="67"/>
      <c r="L423" s="67"/>
      <c r="M423" s="67"/>
      <c r="N423" s="67"/>
      <c r="O423" s="67"/>
      <c r="P423" s="67"/>
      <c r="Q423" s="133"/>
    </row>
    <row r="424" spans="1:17" ht="16.5">
      <c r="A424" s="67"/>
      <c r="B424" s="67"/>
      <c r="C424" s="67"/>
      <c r="D424" s="67"/>
      <c r="E424" s="67"/>
      <c r="F424" s="67"/>
      <c r="G424" s="67"/>
      <c r="H424" s="67"/>
      <c r="I424" s="67"/>
      <c r="J424" s="67"/>
      <c r="K424" s="67"/>
      <c r="L424" s="67"/>
      <c r="M424" s="67"/>
      <c r="N424" s="67"/>
      <c r="O424" s="67"/>
      <c r="P424" s="67"/>
      <c r="Q424" s="133"/>
    </row>
    <row r="425" spans="1:17" ht="16.5">
      <c r="A425" s="67"/>
      <c r="B425" s="67"/>
      <c r="C425" s="67"/>
      <c r="D425" s="67"/>
      <c r="E425" s="67"/>
      <c r="F425" s="67"/>
      <c r="G425" s="67"/>
      <c r="H425" s="67"/>
      <c r="I425" s="67"/>
      <c r="J425" s="67"/>
      <c r="K425" s="67"/>
      <c r="L425" s="67"/>
      <c r="M425" s="67"/>
      <c r="N425" s="67"/>
      <c r="O425" s="67"/>
      <c r="P425" s="67"/>
      <c r="Q425" s="133"/>
    </row>
    <row r="426" spans="1:17" ht="16.5">
      <c r="A426" s="67"/>
      <c r="B426" s="67"/>
      <c r="C426" s="67"/>
      <c r="D426" s="67"/>
      <c r="E426" s="67"/>
      <c r="F426" s="67"/>
      <c r="G426" s="67"/>
      <c r="H426" s="67"/>
      <c r="I426" s="67"/>
      <c r="J426" s="67"/>
      <c r="K426" s="67"/>
      <c r="L426" s="67"/>
      <c r="M426" s="67"/>
      <c r="N426" s="67"/>
      <c r="O426" s="67"/>
      <c r="P426" s="67"/>
      <c r="Q426" s="133"/>
    </row>
    <row r="427" spans="1:17" ht="16.5">
      <c r="A427" s="67"/>
      <c r="B427" s="67"/>
      <c r="C427" s="67"/>
      <c r="D427" s="67"/>
      <c r="E427" s="67"/>
      <c r="F427" s="67"/>
      <c r="G427" s="67"/>
      <c r="H427" s="67"/>
      <c r="I427" s="67"/>
      <c r="J427" s="67"/>
      <c r="K427" s="67"/>
      <c r="L427" s="67"/>
      <c r="M427" s="67"/>
      <c r="N427" s="67"/>
      <c r="O427" s="67"/>
      <c r="P427" s="67"/>
      <c r="Q427" s="133"/>
    </row>
    <row r="428" spans="1:17" ht="16.5">
      <c r="A428" s="67"/>
      <c r="B428" s="67"/>
      <c r="C428" s="67"/>
      <c r="D428" s="67"/>
      <c r="E428" s="67"/>
      <c r="F428" s="67"/>
      <c r="G428" s="67"/>
      <c r="H428" s="67"/>
      <c r="I428" s="67"/>
      <c r="J428" s="67"/>
      <c r="K428" s="67"/>
      <c r="L428" s="67"/>
      <c r="M428" s="67"/>
      <c r="N428" s="67"/>
      <c r="O428" s="67"/>
      <c r="P428" s="67"/>
      <c r="Q428" s="133"/>
    </row>
    <row r="429" spans="1:17" ht="16.5">
      <c r="A429" s="67"/>
      <c r="B429" s="67"/>
      <c r="C429" s="67"/>
      <c r="D429" s="67"/>
      <c r="E429" s="67"/>
      <c r="F429" s="67"/>
      <c r="G429" s="67"/>
      <c r="H429" s="67"/>
      <c r="I429" s="67"/>
      <c r="J429" s="67"/>
      <c r="K429" s="67"/>
      <c r="L429" s="67"/>
      <c r="M429" s="67"/>
      <c r="N429" s="67"/>
      <c r="O429" s="67"/>
      <c r="P429" s="67"/>
      <c r="Q429" s="133"/>
    </row>
    <row r="430" spans="1:17" ht="16.5">
      <c r="A430" s="67"/>
      <c r="B430" s="67"/>
      <c r="C430" s="67"/>
      <c r="D430" s="67"/>
      <c r="E430" s="67"/>
      <c r="F430" s="67"/>
      <c r="G430" s="67"/>
      <c r="H430" s="67"/>
      <c r="I430" s="67"/>
      <c r="J430" s="67"/>
      <c r="K430" s="67"/>
      <c r="L430" s="67"/>
      <c r="M430" s="67"/>
      <c r="N430" s="67"/>
      <c r="O430" s="67"/>
      <c r="P430" s="67"/>
      <c r="Q430" s="133"/>
    </row>
    <row r="431" spans="1:17" ht="16.5">
      <c r="A431" s="67"/>
      <c r="B431" s="67"/>
      <c r="C431" s="67"/>
      <c r="D431" s="67"/>
      <c r="E431" s="67"/>
      <c r="F431" s="67"/>
      <c r="G431" s="67"/>
      <c r="H431" s="67"/>
      <c r="I431" s="67"/>
      <c r="J431" s="67"/>
      <c r="K431" s="67"/>
      <c r="L431" s="67"/>
      <c r="M431" s="67"/>
      <c r="N431" s="67"/>
      <c r="O431" s="67"/>
      <c r="P431" s="67"/>
      <c r="Q431" s="133"/>
    </row>
    <row r="432" spans="1:17" ht="16.5">
      <c r="A432" s="67"/>
      <c r="B432" s="67"/>
      <c r="C432" s="67"/>
      <c r="D432" s="67"/>
      <c r="E432" s="67"/>
      <c r="F432" s="67"/>
      <c r="G432" s="67"/>
      <c r="H432" s="67"/>
      <c r="I432" s="67"/>
      <c r="J432" s="67"/>
      <c r="K432" s="67"/>
      <c r="L432" s="67"/>
      <c r="M432" s="67"/>
      <c r="N432" s="67"/>
      <c r="O432" s="67"/>
      <c r="P432" s="67"/>
      <c r="Q432" s="133"/>
    </row>
    <row r="433" spans="1:17" ht="16.5">
      <c r="A433" s="67"/>
      <c r="B433" s="67"/>
      <c r="C433" s="67"/>
      <c r="D433" s="67"/>
      <c r="E433" s="67"/>
      <c r="F433" s="67"/>
      <c r="G433" s="67"/>
      <c r="H433" s="67"/>
      <c r="I433" s="67"/>
      <c r="J433" s="67"/>
      <c r="K433" s="67"/>
      <c r="L433" s="67"/>
      <c r="M433" s="67"/>
      <c r="N433" s="67"/>
      <c r="O433" s="67"/>
      <c r="P433" s="67"/>
      <c r="Q433" s="133"/>
    </row>
    <row r="434" spans="1:17" ht="16.5">
      <c r="A434" s="67"/>
      <c r="B434" s="67"/>
      <c r="C434" s="67"/>
      <c r="D434" s="67"/>
      <c r="E434" s="67"/>
      <c r="F434" s="67"/>
      <c r="G434" s="67"/>
      <c r="H434" s="67"/>
      <c r="I434" s="67"/>
      <c r="J434" s="67"/>
      <c r="K434" s="67"/>
      <c r="L434" s="67"/>
      <c r="M434" s="67"/>
      <c r="N434" s="67"/>
      <c r="O434" s="67"/>
      <c r="P434" s="67"/>
      <c r="Q434" s="133"/>
    </row>
    <row r="435" spans="1:17" ht="16.5">
      <c r="A435" s="67"/>
      <c r="B435" s="67"/>
      <c r="C435" s="67"/>
      <c r="D435" s="67"/>
      <c r="E435" s="67"/>
      <c r="F435" s="67"/>
      <c r="G435" s="67"/>
      <c r="H435" s="67"/>
      <c r="I435" s="67"/>
      <c r="J435" s="67"/>
      <c r="K435" s="67"/>
      <c r="L435" s="67"/>
      <c r="M435" s="67"/>
      <c r="N435" s="67"/>
      <c r="O435" s="67"/>
      <c r="P435" s="67"/>
      <c r="Q435" s="133"/>
    </row>
    <row r="436" spans="1:17" ht="16.5">
      <c r="A436" s="67"/>
      <c r="B436" s="67"/>
      <c r="C436" s="67"/>
      <c r="D436" s="67"/>
      <c r="E436" s="67"/>
      <c r="F436" s="67"/>
      <c r="G436" s="67"/>
      <c r="H436" s="67"/>
      <c r="I436" s="67"/>
      <c r="J436" s="67"/>
      <c r="K436" s="67"/>
      <c r="L436" s="67"/>
      <c r="M436" s="67"/>
      <c r="N436" s="67"/>
      <c r="O436" s="67"/>
      <c r="P436" s="67"/>
      <c r="Q436" s="133"/>
    </row>
    <row r="437" spans="1:17" ht="16.5">
      <c r="A437" s="67"/>
      <c r="B437" s="67"/>
      <c r="C437" s="67"/>
      <c r="D437" s="67"/>
      <c r="E437" s="67"/>
      <c r="F437" s="67"/>
      <c r="G437" s="67"/>
      <c r="H437" s="67"/>
      <c r="I437" s="67"/>
      <c r="J437" s="67"/>
      <c r="K437" s="67"/>
      <c r="L437" s="67"/>
      <c r="M437" s="67"/>
      <c r="N437" s="67"/>
      <c r="O437" s="67"/>
      <c r="P437" s="67"/>
      <c r="Q437" s="133"/>
    </row>
    <row r="438" spans="1:17" ht="16.5">
      <c r="A438" s="67"/>
      <c r="B438" s="67"/>
      <c r="C438" s="67"/>
      <c r="D438" s="67"/>
      <c r="E438" s="67"/>
      <c r="F438" s="67"/>
      <c r="G438" s="67"/>
      <c r="H438" s="67"/>
      <c r="I438" s="67"/>
      <c r="J438" s="67"/>
      <c r="K438" s="67"/>
      <c r="L438" s="67"/>
      <c r="M438" s="67"/>
      <c r="N438" s="67"/>
      <c r="O438" s="67"/>
      <c r="P438" s="67"/>
      <c r="Q438" s="133"/>
    </row>
    <row r="439" spans="1:17" ht="16.5">
      <c r="A439" s="67"/>
      <c r="B439" s="67"/>
      <c r="C439" s="67"/>
      <c r="D439" s="67"/>
      <c r="E439" s="67"/>
      <c r="F439" s="67"/>
      <c r="G439" s="67"/>
      <c r="H439" s="67"/>
      <c r="I439" s="67"/>
      <c r="J439" s="67"/>
      <c r="K439" s="67"/>
      <c r="L439" s="67"/>
      <c r="M439" s="67"/>
      <c r="N439" s="67"/>
      <c r="O439" s="67"/>
      <c r="P439" s="67"/>
      <c r="Q439" s="133"/>
    </row>
    <row r="440" spans="1:17" ht="16.5">
      <c r="A440" s="67"/>
      <c r="B440" s="67"/>
      <c r="C440" s="67"/>
      <c r="D440" s="67"/>
      <c r="E440" s="67"/>
      <c r="F440" s="67"/>
      <c r="G440" s="67"/>
      <c r="H440" s="67"/>
      <c r="I440" s="67"/>
      <c r="J440" s="67"/>
      <c r="K440" s="67"/>
      <c r="L440" s="67"/>
      <c r="M440" s="67"/>
      <c r="N440" s="67"/>
      <c r="O440" s="67"/>
      <c r="P440" s="67"/>
      <c r="Q440" s="133"/>
    </row>
    <row r="441" spans="1:17" ht="16.5">
      <c r="A441" s="67"/>
      <c r="B441" s="67"/>
      <c r="C441" s="67"/>
      <c r="D441" s="67"/>
      <c r="E441" s="67"/>
      <c r="F441" s="67"/>
      <c r="G441" s="67"/>
      <c r="H441" s="67"/>
      <c r="I441" s="67"/>
      <c r="J441" s="67"/>
      <c r="K441" s="67"/>
      <c r="L441" s="67"/>
      <c r="M441" s="67"/>
      <c r="N441" s="67"/>
      <c r="O441" s="67"/>
      <c r="P441" s="67"/>
      <c r="Q441" s="133"/>
    </row>
    <row r="442" spans="1:17" ht="16.5">
      <c r="A442" s="67"/>
      <c r="B442" s="67"/>
      <c r="C442" s="67"/>
      <c r="D442" s="67"/>
      <c r="E442" s="67"/>
      <c r="F442" s="67"/>
      <c r="G442" s="67"/>
      <c r="H442" s="67"/>
      <c r="I442" s="67"/>
      <c r="J442" s="67"/>
      <c r="K442" s="67"/>
      <c r="L442" s="67"/>
      <c r="M442" s="67"/>
      <c r="N442" s="67"/>
      <c r="O442" s="67"/>
      <c r="P442" s="67"/>
      <c r="Q442" s="133"/>
    </row>
    <row r="443" spans="1:17" ht="16.5">
      <c r="A443" s="67"/>
      <c r="B443" s="67"/>
      <c r="C443" s="67"/>
      <c r="D443" s="67"/>
      <c r="E443" s="67"/>
      <c r="F443" s="67"/>
      <c r="G443" s="67"/>
      <c r="H443" s="67"/>
      <c r="I443" s="67"/>
      <c r="J443" s="67"/>
      <c r="K443" s="67"/>
      <c r="L443" s="67"/>
      <c r="M443" s="67"/>
      <c r="N443" s="67"/>
      <c r="O443" s="67"/>
      <c r="P443" s="67"/>
      <c r="Q443" s="133"/>
    </row>
    <row r="444" spans="1:17" ht="16.5">
      <c r="A444" s="67"/>
      <c r="B444" s="67"/>
      <c r="C444" s="67"/>
      <c r="D444" s="67"/>
      <c r="E444" s="67"/>
      <c r="F444" s="67"/>
      <c r="G444" s="67"/>
      <c r="H444" s="67"/>
      <c r="I444" s="67"/>
      <c r="J444" s="67"/>
      <c r="K444" s="67"/>
      <c r="L444" s="67"/>
      <c r="M444" s="67"/>
      <c r="N444" s="67"/>
      <c r="O444" s="67"/>
      <c r="P444" s="67"/>
      <c r="Q444" s="133"/>
    </row>
    <row r="445" spans="1:17" ht="16.5">
      <c r="A445" s="67"/>
      <c r="B445" s="67"/>
      <c r="C445" s="67"/>
      <c r="D445" s="67"/>
      <c r="E445" s="67"/>
      <c r="F445" s="67"/>
      <c r="G445" s="67"/>
      <c r="H445" s="67"/>
      <c r="I445" s="67"/>
      <c r="J445" s="67"/>
      <c r="K445" s="67"/>
      <c r="L445" s="67"/>
      <c r="M445" s="67"/>
      <c r="N445" s="67"/>
      <c r="O445" s="67"/>
      <c r="P445" s="67"/>
      <c r="Q445" s="133"/>
    </row>
    <row r="446" spans="1:17" ht="16.5">
      <c r="A446" s="67"/>
      <c r="B446" s="67"/>
      <c r="C446" s="67"/>
      <c r="D446" s="67"/>
      <c r="E446" s="67"/>
      <c r="F446" s="67"/>
      <c r="G446" s="67"/>
      <c r="H446" s="67"/>
      <c r="I446" s="67"/>
      <c r="J446" s="67"/>
      <c r="K446" s="67"/>
      <c r="L446" s="67"/>
      <c r="M446" s="67"/>
      <c r="N446" s="67"/>
      <c r="O446" s="67"/>
      <c r="P446" s="67"/>
      <c r="Q446" s="133"/>
    </row>
    <row r="447" spans="1:17" ht="16.5">
      <c r="A447" s="67"/>
      <c r="B447" s="67"/>
      <c r="C447" s="67"/>
      <c r="D447" s="67"/>
      <c r="E447" s="67"/>
      <c r="F447" s="67"/>
      <c r="G447" s="67"/>
      <c r="H447" s="67"/>
      <c r="I447" s="67"/>
      <c r="J447" s="67"/>
      <c r="K447" s="67"/>
      <c r="L447" s="67"/>
      <c r="M447" s="67"/>
      <c r="N447" s="67"/>
      <c r="O447" s="67"/>
      <c r="P447" s="67"/>
      <c r="Q447" s="133"/>
    </row>
    <row r="448" spans="1:17" ht="16.5">
      <c r="A448" s="67"/>
      <c r="B448" s="67"/>
      <c r="C448" s="67"/>
      <c r="D448" s="67"/>
      <c r="E448" s="67"/>
      <c r="F448" s="67"/>
      <c r="G448" s="67"/>
      <c r="H448" s="67"/>
      <c r="I448" s="67"/>
      <c r="J448" s="67"/>
      <c r="K448" s="67"/>
      <c r="L448" s="67"/>
      <c r="M448" s="67"/>
      <c r="N448" s="67"/>
      <c r="O448" s="67"/>
      <c r="P448" s="67"/>
      <c r="Q448" s="133"/>
    </row>
    <row r="449" spans="1:17" ht="16.5">
      <c r="A449" s="67"/>
      <c r="B449" s="67"/>
      <c r="C449" s="67"/>
      <c r="D449" s="67"/>
      <c r="E449" s="67"/>
      <c r="F449" s="67"/>
      <c r="G449" s="67"/>
      <c r="H449" s="67"/>
      <c r="I449" s="67"/>
      <c r="J449" s="67"/>
      <c r="K449" s="67"/>
      <c r="L449" s="67"/>
      <c r="M449" s="67"/>
      <c r="N449" s="67"/>
      <c r="O449" s="67"/>
      <c r="P449" s="67"/>
      <c r="Q449" s="133"/>
    </row>
    <row r="450" spans="1:17" ht="16.5">
      <c r="A450" s="67"/>
      <c r="B450" s="67"/>
      <c r="C450" s="67"/>
      <c r="D450" s="67"/>
      <c r="E450" s="67"/>
      <c r="F450" s="67"/>
      <c r="G450" s="67"/>
      <c r="H450" s="67"/>
      <c r="I450" s="67"/>
      <c r="J450" s="67"/>
      <c r="K450" s="67"/>
      <c r="L450" s="67"/>
      <c r="M450" s="67"/>
      <c r="N450" s="67"/>
      <c r="O450" s="67"/>
      <c r="P450" s="67"/>
      <c r="Q450" s="133"/>
    </row>
    <row r="451" spans="1:17" ht="16.5">
      <c r="A451" s="67"/>
      <c r="B451" s="67"/>
      <c r="C451" s="67"/>
      <c r="D451" s="67"/>
      <c r="E451" s="67"/>
      <c r="F451" s="67"/>
      <c r="G451" s="67"/>
      <c r="H451" s="67"/>
      <c r="I451" s="67"/>
      <c r="J451" s="67"/>
      <c r="K451" s="67"/>
      <c r="L451" s="67"/>
      <c r="M451" s="67"/>
      <c r="N451" s="67"/>
      <c r="O451" s="67"/>
      <c r="P451" s="67"/>
      <c r="Q451" s="133"/>
    </row>
    <row r="452" spans="1:17" ht="16.5">
      <c r="A452" s="67"/>
      <c r="B452" s="67"/>
      <c r="C452" s="67"/>
      <c r="D452" s="67"/>
      <c r="E452" s="67"/>
      <c r="F452" s="67"/>
      <c r="G452" s="67"/>
      <c r="H452" s="67"/>
      <c r="I452" s="67"/>
      <c r="J452" s="67"/>
      <c r="K452" s="67"/>
      <c r="L452" s="67"/>
      <c r="M452" s="67"/>
      <c r="N452" s="67"/>
      <c r="O452" s="67"/>
      <c r="P452" s="67"/>
      <c r="Q452" s="133"/>
    </row>
    <row r="453" spans="1:17" ht="16.5">
      <c r="A453" s="67"/>
      <c r="B453" s="67"/>
      <c r="C453" s="67"/>
      <c r="D453" s="67"/>
      <c r="E453" s="67"/>
      <c r="F453" s="67"/>
      <c r="G453" s="67"/>
      <c r="H453" s="67"/>
      <c r="I453" s="67"/>
      <c r="J453" s="67"/>
      <c r="K453" s="67"/>
      <c r="L453" s="67"/>
      <c r="M453" s="67"/>
      <c r="N453" s="67"/>
      <c r="O453" s="67"/>
      <c r="P453" s="67"/>
      <c r="Q453" s="133"/>
    </row>
    <row r="454" spans="1:17" ht="16.5">
      <c r="A454" s="67"/>
      <c r="B454" s="67"/>
      <c r="C454" s="67"/>
      <c r="D454" s="67"/>
      <c r="E454" s="67"/>
      <c r="F454" s="67"/>
      <c r="G454" s="67"/>
      <c r="H454" s="67"/>
      <c r="I454" s="67"/>
      <c r="J454" s="67"/>
      <c r="K454" s="67"/>
      <c r="L454" s="67"/>
      <c r="M454" s="67"/>
      <c r="N454" s="67"/>
      <c r="O454" s="67"/>
      <c r="P454" s="67"/>
      <c r="Q454" s="133"/>
    </row>
    <row r="455" spans="1:17" ht="16.5">
      <c r="A455" s="67"/>
      <c r="B455" s="67"/>
      <c r="C455" s="67"/>
      <c r="D455" s="67"/>
      <c r="E455" s="67"/>
      <c r="F455" s="67"/>
      <c r="G455" s="67"/>
      <c r="H455" s="67"/>
      <c r="I455" s="67"/>
      <c r="J455" s="67"/>
      <c r="K455" s="67"/>
      <c r="L455" s="67"/>
      <c r="M455" s="67"/>
      <c r="N455" s="67"/>
      <c r="O455" s="67"/>
      <c r="P455" s="67"/>
      <c r="Q455" s="133"/>
    </row>
    <row r="456" spans="1:17" ht="16.5">
      <c r="A456" s="67"/>
      <c r="B456" s="67"/>
      <c r="C456" s="67"/>
      <c r="D456" s="67"/>
      <c r="E456" s="67"/>
      <c r="F456" s="67"/>
      <c r="G456" s="67"/>
      <c r="H456" s="67"/>
      <c r="I456" s="67"/>
      <c r="J456" s="67"/>
      <c r="K456" s="67"/>
      <c r="L456" s="67"/>
      <c r="M456" s="67"/>
      <c r="N456" s="67"/>
      <c r="O456" s="67"/>
      <c r="P456" s="67"/>
      <c r="Q456" s="133"/>
    </row>
    <row r="457" spans="1:17" ht="16.5">
      <c r="A457" s="67"/>
      <c r="B457" s="67"/>
      <c r="C457" s="67"/>
      <c r="D457" s="67"/>
      <c r="E457" s="67"/>
      <c r="F457" s="67"/>
      <c r="G457" s="67"/>
      <c r="H457" s="67"/>
      <c r="I457" s="67"/>
      <c r="J457" s="67"/>
      <c r="K457" s="67"/>
      <c r="L457" s="67"/>
      <c r="M457" s="67"/>
      <c r="N457" s="67"/>
      <c r="O457" s="67"/>
      <c r="P457" s="67"/>
      <c r="Q457" s="133"/>
    </row>
    <row r="458" spans="1:17" ht="16.5">
      <c r="A458" s="67"/>
      <c r="B458" s="67"/>
      <c r="C458" s="67"/>
      <c r="D458" s="67"/>
      <c r="E458" s="67"/>
      <c r="F458" s="67"/>
      <c r="G458" s="67"/>
      <c r="H458" s="67"/>
      <c r="I458" s="67"/>
      <c r="J458" s="67"/>
      <c r="K458" s="67"/>
      <c r="L458" s="67"/>
      <c r="M458" s="67"/>
      <c r="N458" s="67"/>
      <c r="O458" s="67"/>
      <c r="P458" s="67"/>
      <c r="Q458" s="133"/>
    </row>
    <row r="459" spans="1:17" ht="16.5">
      <c r="A459" s="67"/>
      <c r="B459" s="67"/>
      <c r="C459" s="67"/>
      <c r="D459" s="67"/>
      <c r="E459" s="67"/>
      <c r="F459" s="67"/>
      <c r="G459" s="67"/>
      <c r="H459" s="67"/>
      <c r="I459" s="67"/>
      <c r="J459" s="67"/>
      <c r="K459" s="67"/>
      <c r="L459" s="67"/>
      <c r="M459" s="67"/>
      <c r="N459" s="67"/>
      <c r="O459" s="67"/>
      <c r="P459" s="67"/>
      <c r="Q459" s="133"/>
    </row>
    <row r="460" spans="1:17" ht="16.5">
      <c r="A460" s="67"/>
      <c r="B460" s="67"/>
      <c r="C460" s="67"/>
      <c r="D460" s="67"/>
      <c r="E460" s="67"/>
      <c r="F460" s="67"/>
      <c r="G460" s="67"/>
      <c r="H460" s="67"/>
      <c r="I460" s="67"/>
      <c r="J460" s="67"/>
      <c r="K460" s="67"/>
      <c r="L460" s="67"/>
      <c r="M460" s="67"/>
      <c r="N460" s="67"/>
      <c r="O460" s="67"/>
      <c r="P460" s="67"/>
      <c r="Q460" s="133"/>
    </row>
    <row r="461" spans="1:17" ht="16.5">
      <c r="A461" s="67"/>
      <c r="B461" s="67"/>
      <c r="C461" s="67"/>
      <c r="D461" s="67"/>
      <c r="E461" s="67"/>
      <c r="F461" s="67"/>
      <c r="G461" s="67"/>
      <c r="H461" s="67"/>
      <c r="I461" s="67"/>
      <c r="J461" s="67"/>
      <c r="K461" s="67"/>
      <c r="L461" s="67"/>
      <c r="M461" s="67"/>
      <c r="N461" s="67"/>
      <c r="O461" s="67"/>
      <c r="P461" s="67"/>
      <c r="Q461" s="133"/>
    </row>
    <row r="462" spans="1:17" ht="16.5">
      <c r="A462" s="67"/>
      <c r="B462" s="67"/>
      <c r="C462" s="67"/>
      <c r="D462" s="67"/>
      <c r="E462" s="67"/>
      <c r="F462" s="67"/>
      <c r="G462" s="67"/>
      <c r="H462" s="67"/>
      <c r="I462" s="67"/>
      <c r="J462" s="67"/>
      <c r="K462" s="67"/>
      <c r="L462" s="67"/>
      <c r="M462" s="67"/>
      <c r="N462" s="67"/>
      <c r="O462" s="67"/>
      <c r="P462" s="67"/>
      <c r="Q462" s="133"/>
    </row>
    <row r="463" spans="1:17" ht="16.5">
      <c r="A463" s="67"/>
      <c r="B463" s="67"/>
      <c r="C463" s="67"/>
      <c r="D463" s="67"/>
      <c r="E463" s="67"/>
      <c r="F463" s="67"/>
      <c r="G463" s="67"/>
      <c r="H463" s="67"/>
      <c r="I463" s="67"/>
      <c r="J463" s="67"/>
      <c r="K463" s="67"/>
      <c r="L463" s="67"/>
      <c r="M463" s="67"/>
      <c r="N463" s="67"/>
      <c r="O463" s="67"/>
      <c r="P463" s="67"/>
      <c r="Q463" s="133"/>
    </row>
    <row r="464" spans="1:17" ht="16.5">
      <c r="A464" s="67"/>
      <c r="B464" s="67"/>
      <c r="C464" s="67"/>
      <c r="D464" s="67"/>
      <c r="E464" s="67"/>
      <c r="F464" s="67"/>
      <c r="G464" s="67"/>
      <c r="H464" s="67"/>
      <c r="I464" s="67"/>
      <c r="J464" s="67"/>
      <c r="K464" s="67"/>
      <c r="L464" s="67"/>
      <c r="M464" s="67"/>
      <c r="N464" s="67"/>
      <c r="O464" s="67"/>
      <c r="P464" s="67"/>
      <c r="Q464" s="133"/>
    </row>
    <row r="465" spans="1:17" ht="16.5">
      <c r="A465" s="67"/>
      <c r="B465" s="67"/>
      <c r="C465" s="67"/>
      <c r="D465" s="67"/>
      <c r="E465" s="67"/>
      <c r="F465" s="67"/>
      <c r="G465" s="67"/>
      <c r="H465" s="67"/>
      <c r="I465" s="67"/>
      <c r="J465" s="67"/>
      <c r="K465" s="67"/>
      <c r="L465" s="67"/>
      <c r="M465" s="67"/>
      <c r="N465" s="67"/>
      <c r="O465" s="67"/>
      <c r="P465" s="67"/>
      <c r="Q465" s="133"/>
    </row>
    <row r="466" spans="1:17" ht="16.5">
      <c r="A466" s="67"/>
      <c r="B466" s="67"/>
      <c r="C466" s="67"/>
      <c r="D466" s="67"/>
      <c r="E466" s="67"/>
      <c r="F466" s="67"/>
      <c r="G466" s="67"/>
      <c r="H466" s="67"/>
      <c r="I466" s="67"/>
      <c r="J466" s="67"/>
      <c r="K466" s="67"/>
      <c r="L466" s="67"/>
      <c r="M466" s="67"/>
      <c r="N466" s="67"/>
      <c r="O466" s="67"/>
      <c r="P466" s="67"/>
      <c r="Q466" s="133"/>
    </row>
    <row r="467" spans="1:17" ht="16.5">
      <c r="A467" s="67"/>
      <c r="B467" s="67"/>
      <c r="C467" s="67"/>
      <c r="D467" s="67"/>
      <c r="E467" s="67"/>
      <c r="F467" s="67"/>
      <c r="G467" s="67"/>
      <c r="H467" s="67"/>
      <c r="I467" s="67"/>
      <c r="J467" s="67"/>
      <c r="K467" s="67"/>
      <c r="L467" s="67"/>
      <c r="M467" s="67"/>
      <c r="N467" s="67"/>
      <c r="O467" s="67"/>
      <c r="P467" s="67"/>
      <c r="Q467" s="133"/>
    </row>
    <row r="468" spans="1:17" ht="16.5">
      <c r="A468" s="67"/>
      <c r="B468" s="67"/>
      <c r="C468" s="67"/>
      <c r="D468" s="67"/>
      <c r="E468" s="67"/>
      <c r="F468" s="67"/>
      <c r="G468" s="67"/>
      <c r="H468" s="67"/>
      <c r="I468" s="67"/>
      <c r="J468" s="67"/>
      <c r="K468" s="67"/>
      <c r="L468" s="67"/>
      <c r="M468" s="67"/>
      <c r="N468" s="67"/>
      <c r="O468" s="67"/>
      <c r="P468" s="67"/>
      <c r="Q468" s="133"/>
    </row>
    <row r="469" spans="1:17" ht="16.5">
      <c r="A469" s="67"/>
      <c r="B469" s="67"/>
      <c r="C469" s="67"/>
      <c r="D469" s="67"/>
      <c r="E469" s="67"/>
      <c r="F469" s="67"/>
      <c r="G469" s="67"/>
      <c r="H469" s="67"/>
      <c r="I469" s="67"/>
      <c r="J469" s="67"/>
      <c r="K469" s="67"/>
      <c r="L469" s="67"/>
      <c r="M469" s="67"/>
      <c r="N469" s="67"/>
      <c r="O469" s="67"/>
      <c r="P469" s="67"/>
      <c r="Q469" s="133"/>
    </row>
    <row r="470" spans="1:17" ht="16.5">
      <c r="A470" s="67"/>
      <c r="B470" s="67"/>
      <c r="C470" s="67"/>
      <c r="D470" s="67"/>
      <c r="E470" s="67"/>
      <c r="F470" s="67"/>
      <c r="G470" s="67"/>
      <c r="H470" s="67"/>
      <c r="I470" s="67"/>
      <c r="J470" s="67"/>
      <c r="K470" s="67"/>
      <c r="L470" s="67"/>
      <c r="M470" s="67"/>
      <c r="N470" s="67"/>
      <c r="O470" s="67"/>
      <c r="P470" s="67"/>
      <c r="Q470" s="133"/>
    </row>
    <row r="471" spans="1:17" ht="16.5">
      <c r="A471" s="67"/>
      <c r="B471" s="67"/>
      <c r="C471" s="67"/>
      <c r="D471" s="67"/>
      <c r="E471" s="67"/>
      <c r="F471" s="67"/>
      <c r="G471" s="67"/>
      <c r="H471" s="67"/>
      <c r="I471" s="67"/>
      <c r="J471" s="67"/>
      <c r="K471" s="67"/>
      <c r="L471" s="67"/>
      <c r="M471" s="67"/>
      <c r="N471" s="67"/>
      <c r="O471" s="67"/>
      <c r="P471" s="67"/>
      <c r="Q471" s="133"/>
    </row>
    <row r="472" spans="1:17" ht="16.5">
      <c r="A472" s="67"/>
      <c r="B472" s="67"/>
      <c r="C472" s="67"/>
      <c r="D472" s="67"/>
      <c r="E472" s="67"/>
      <c r="F472" s="67"/>
      <c r="G472" s="67"/>
      <c r="H472" s="67"/>
      <c r="I472" s="67"/>
      <c r="J472" s="67"/>
      <c r="K472" s="67"/>
      <c r="L472" s="67"/>
      <c r="M472" s="67"/>
      <c r="N472" s="67"/>
      <c r="O472" s="67"/>
      <c r="P472" s="67"/>
      <c r="Q472" s="133"/>
    </row>
    <row r="473" spans="1:17" ht="16.5">
      <c r="A473" s="67"/>
      <c r="B473" s="67"/>
      <c r="C473" s="67"/>
      <c r="D473" s="67"/>
      <c r="E473" s="67"/>
      <c r="F473" s="67"/>
      <c r="G473" s="67"/>
      <c r="H473" s="67"/>
      <c r="I473" s="67"/>
      <c r="J473" s="67"/>
      <c r="K473" s="67"/>
      <c r="L473" s="67"/>
      <c r="M473" s="67"/>
      <c r="N473" s="67"/>
      <c r="O473" s="67"/>
      <c r="P473" s="67"/>
      <c r="Q473" s="133"/>
    </row>
    <row r="474" spans="1:17" ht="16.5">
      <c r="A474" s="67"/>
      <c r="B474" s="67"/>
      <c r="C474" s="67"/>
      <c r="D474" s="67"/>
      <c r="E474" s="67"/>
      <c r="F474" s="67"/>
      <c r="G474" s="67"/>
      <c r="H474" s="67"/>
      <c r="I474" s="67"/>
      <c r="J474" s="67"/>
      <c r="K474" s="67"/>
      <c r="L474" s="67"/>
      <c r="M474" s="67"/>
      <c r="N474" s="67"/>
      <c r="O474" s="67"/>
      <c r="P474" s="67"/>
      <c r="Q474" s="133"/>
    </row>
    <row r="475" spans="1:17" ht="16.5">
      <c r="A475" s="67"/>
      <c r="B475" s="67"/>
      <c r="C475" s="67"/>
      <c r="D475" s="67"/>
      <c r="E475" s="67"/>
      <c r="F475" s="67"/>
      <c r="G475" s="67"/>
      <c r="H475" s="67"/>
      <c r="I475" s="67"/>
      <c r="J475" s="67"/>
      <c r="K475" s="67"/>
      <c r="L475" s="67"/>
      <c r="M475" s="67"/>
      <c r="N475" s="67"/>
      <c r="O475" s="67"/>
      <c r="P475" s="67"/>
      <c r="Q475" s="133"/>
    </row>
    <row r="476" spans="1:17" ht="16.5">
      <c r="A476" s="67"/>
      <c r="B476" s="67"/>
      <c r="C476" s="67"/>
      <c r="D476" s="67"/>
      <c r="E476" s="67"/>
      <c r="F476" s="67"/>
      <c r="G476" s="67"/>
      <c r="H476" s="67"/>
      <c r="I476" s="67"/>
      <c r="J476" s="67"/>
      <c r="K476" s="67"/>
      <c r="L476" s="67"/>
      <c r="M476" s="67"/>
      <c r="N476" s="67"/>
      <c r="O476" s="67"/>
      <c r="P476" s="67"/>
      <c r="Q476" s="133"/>
    </row>
    <row r="477" spans="1:17" ht="16.5">
      <c r="A477" s="67"/>
      <c r="B477" s="67"/>
      <c r="C477" s="67"/>
      <c r="D477" s="67"/>
      <c r="E477" s="67"/>
      <c r="F477" s="67"/>
      <c r="G477" s="67"/>
      <c r="H477" s="67"/>
      <c r="I477" s="67"/>
      <c r="J477" s="67"/>
      <c r="K477" s="67"/>
      <c r="L477" s="67"/>
      <c r="M477" s="67"/>
      <c r="N477" s="67"/>
      <c r="O477" s="67"/>
      <c r="P477" s="67"/>
      <c r="Q477" s="133"/>
    </row>
    <row r="478" spans="1:17" ht="16.5">
      <c r="A478" s="67"/>
      <c r="B478" s="67"/>
      <c r="C478" s="67"/>
      <c r="D478" s="67"/>
      <c r="E478" s="67"/>
      <c r="F478" s="67"/>
      <c r="G478" s="67"/>
      <c r="H478" s="67"/>
      <c r="I478" s="67"/>
      <c r="J478" s="67"/>
      <c r="K478" s="67"/>
      <c r="L478" s="67"/>
      <c r="M478" s="67"/>
      <c r="N478" s="67"/>
      <c r="O478" s="67"/>
      <c r="P478" s="67"/>
      <c r="Q478" s="133"/>
    </row>
    <row r="479" spans="1:17" ht="16.5">
      <c r="A479" s="67"/>
      <c r="B479" s="67"/>
      <c r="C479" s="67"/>
      <c r="D479" s="67"/>
      <c r="E479" s="67"/>
      <c r="F479" s="67"/>
      <c r="G479" s="67"/>
      <c r="H479" s="67"/>
      <c r="I479" s="67"/>
      <c r="J479" s="67"/>
      <c r="K479" s="67"/>
      <c r="L479" s="67"/>
      <c r="M479" s="67"/>
      <c r="N479" s="67"/>
      <c r="O479" s="67"/>
      <c r="P479" s="67"/>
      <c r="Q479" s="133"/>
    </row>
    <row r="480" spans="1:17" ht="16.5">
      <c r="A480" s="67"/>
      <c r="B480" s="67"/>
      <c r="C480" s="67"/>
      <c r="D480" s="67"/>
      <c r="E480" s="67"/>
      <c r="F480" s="67"/>
      <c r="G480" s="67"/>
      <c r="H480" s="67"/>
      <c r="I480" s="67"/>
      <c r="J480" s="67"/>
      <c r="K480" s="67"/>
      <c r="L480" s="67"/>
      <c r="M480" s="67"/>
      <c r="N480" s="67"/>
      <c r="O480" s="67"/>
      <c r="P480" s="67"/>
      <c r="Q480" s="133"/>
    </row>
    <row r="481" spans="1:17" ht="16.5">
      <c r="A481" s="67"/>
      <c r="B481" s="67"/>
      <c r="C481" s="67"/>
      <c r="D481" s="67"/>
      <c r="E481" s="67"/>
      <c r="F481" s="67"/>
      <c r="G481" s="67"/>
      <c r="H481" s="67"/>
      <c r="I481" s="67"/>
      <c r="J481" s="67"/>
      <c r="K481" s="67"/>
      <c r="L481" s="67"/>
      <c r="M481" s="67"/>
      <c r="N481" s="67"/>
      <c r="O481" s="67"/>
      <c r="P481" s="67"/>
      <c r="Q481" s="133"/>
    </row>
    <row r="482" spans="1:17" ht="16.5">
      <c r="A482" s="67"/>
      <c r="B482" s="67"/>
      <c r="C482" s="67"/>
      <c r="D482" s="67"/>
      <c r="E482" s="67"/>
      <c r="F482" s="67"/>
      <c r="G482" s="67"/>
      <c r="H482" s="67"/>
      <c r="I482" s="67"/>
      <c r="J482" s="67"/>
      <c r="K482" s="67"/>
      <c r="L482" s="67"/>
      <c r="M482" s="67"/>
      <c r="N482" s="67"/>
      <c r="O482" s="67"/>
      <c r="P482" s="67"/>
      <c r="Q482" s="133"/>
    </row>
    <row r="483" spans="1:17" ht="16.5">
      <c r="A483" s="67"/>
      <c r="B483" s="67"/>
      <c r="C483" s="67"/>
      <c r="D483" s="67"/>
      <c r="E483" s="67"/>
      <c r="F483" s="67"/>
      <c r="G483" s="67"/>
      <c r="H483" s="67"/>
      <c r="I483" s="67"/>
      <c r="J483" s="67"/>
      <c r="K483" s="67"/>
      <c r="L483" s="67"/>
      <c r="M483" s="67"/>
      <c r="N483" s="67"/>
      <c r="O483" s="67"/>
      <c r="P483" s="67"/>
      <c r="Q483" s="133"/>
    </row>
    <row r="484" spans="1:17" ht="16.5">
      <c r="A484" s="67"/>
      <c r="B484" s="67"/>
      <c r="C484" s="67"/>
      <c r="D484" s="67"/>
      <c r="E484" s="67"/>
      <c r="F484" s="67"/>
      <c r="G484" s="67"/>
      <c r="H484" s="67"/>
      <c r="I484" s="67"/>
      <c r="J484" s="67"/>
      <c r="K484" s="67"/>
      <c r="L484" s="67"/>
      <c r="M484" s="67"/>
      <c r="N484" s="67"/>
      <c r="O484" s="67"/>
      <c r="P484" s="67"/>
      <c r="Q484" s="133"/>
    </row>
    <row r="485" spans="1:17" ht="16.5">
      <c r="A485" s="67"/>
      <c r="B485" s="67"/>
      <c r="C485" s="67"/>
      <c r="D485" s="67"/>
      <c r="E485" s="67"/>
      <c r="F485" s="67"/>
      <c r="G485" s="67"/>
      <c r="H485" s="67"/>
      <c r="I485" s="67"/>
      <c r="J485" s="67"/>
      <c r="K485" s="67"/>
      <c r="L485" s="67"/>
      <c r="M485" s="67"/>
      <c r="N485" s="67"/>
      <c r="O485" s="67"/>
      <c r="P485" s="67"/>
      <c r="Q485" s="133"/>
    </row>
    <row r="486" spans="1:17" ht="16.5">
      <c r="A486" s="67"/>
      <c r="B486" s="67"/>
      <c r="C486" s="67"/>
      <c r="D486" s="67"/>
      <c r="E486" s="67"/>
      <c r="F486" s="67"/>
      <c r="G486" s="67"/>
      <c r="H486" s="67"/>
      <c r="I486" s="67"/>
      <c r="J486" s="67"/>
      <c r="K486" s="67"/>
      <c r="L486" s="67"/>
      <c r="M486" s="67"/>
      <c r="N486" s="67"/>
      <c r="O486" s="67"/>
      <c r="P486" s="67"/>
      <c r="Q486" s="133"/>
    </row>
    <row r="487" spans="1:17" ht="16.5">
      <c r="A487" s="67"/>
      <c r="B487" s="67"/>
      <c r="C487" s="67"/>
      <c r="D487" s="67"/>
      <c r="E487" s="67"/>
      <c r="F487" s="67"/>
      <c r="G487" s="67"/>
      <c r="H487" s="67"/>
      <c r="I487" s="67"/>
      <c r="J487" s="67"/>
      <c r="K487" s="67"/>
      <c r="L487" s="67"/>
      <c r="M487" s="67"/>
      <c r="N487" s="67"/>
      <c r="O487" s="67"/>
      <c r="P487" s="67"/>
      <c r="Q487" s="133"/>
    </row>
    <row r="488" spans="1:17" ht="16.5">
      <c r="A488" s="67"/>
      <c r="B488" s="67"/>
      <c r="C488" s="67"/>
      <c r="D488" s="67"/>
      <c r="E488" s="67"/>
      <c r="F488" s="67"/>
      <c r="G488" s="67"/>
      <c r="H488" s="67"/>
      <c r="I488" s="67"/>
      <c r="J488" s="67"/>
      <c r="K488" s="67"/>
      <c r="L488" s="67"/>
      <c r="M488" s="67"/>
      <c r="N488" s="67"/>
      <c r="O488" s="67"/>
      <c r="P488" s="67"/>
      <c r="Q488" s="133"/>
    </row>
    <row r="489" spans="1:17" ht="16.5">
      <c r="A489" s="67"/>
      <c r="B489" s="67"/>
      <c r="C489" s="67"/>
      <c r="D489" s="67"/>
      <c r="E489" s="67"/>
      <c r="F489" s="67"/>
      <c r="G489" s="67"/>
      <c r="H489" s="67"/>
      <c r="I489" s="67"/>
      <c r="J489" s="67"/>
      <c r="K489" s="67"/>
      <c r="L489" s="67"/>
      <c r="M489" s="67"/>
      <c r="N489" s="67"/>
      <c r="O489" s="67"/>
      <c r="P489" s="67"/>
      <c r="Q489" s="133"/>
    </row>
    <row r="490" spans="1:17" ht="16.5">
      <c r="A490" s="67"/>
      <c r="B490" s="67"/>
      <c r="C490" s="67"/>
      <c r="D490" s="67"/>
      <c r="E490" s="67"/>
      <c r="F490" s="67"/>
      <c r="G490" s="67"/>
      <c r="H490" s="67"/>
      <c r="I490" s="67"/>
      <c r="J490" s="67"/>
      <c r="K490" s="67"/>
      <c r="L490" s="67"/>
      <c r="M490" s="67"/>
      <c r="N490" s="67"/>
      <c r="O490" s="67"/>
      <c r="P490" s="67"/>
      <c r="Q490" s="133"/>
    </row>
    <row r="491" spans="1:17" ht="16.5">
      <c r="A491" s="67"/>
      <c r="B491" s="67"/>
      <c r="C491" s="67"/>
      <c r="D491" s="67"/>
      <c r="E491" s="67"/>
      <c r="F491" s="67"/>
      <c r="G491" s="67"/>
      <c r="H491" s="67"/>
      <c r="I491" s="67"/>
      <c r="J491" s="67"/>
      <c r="K491" s="67"/>
      <c r="L491" s="67"/>
      <c r="M491" s="67"/>
      <c r="N491" s="67"/>
      <c r="O491" s="67"/>
      <c r="P491" s="67"/>
      <c r="Q491" s="133"/>
    </row>
    <row r="492" spans="1:17" ht="16.5">
      <c r="A492" s="67"/>
      <c r="B492" s="67"/>
      <c r="C492" s="67"/>
      <c r="D492" s="67"/>
      <c r="E492" s="67"/>
      <c r="F492" s="67"/>
      <c r="G492" s="67"/>
      <c r="H492" s="67"/>
      <c r="I492" s="67"/>
      <c r="J492" s="67"/>
      <c r="K492" s="67"/>
      <c r="L492" s="67"/>
      <c r="M492" s="67"/>
      <c r="N492" s="67"/>
      <c r="O492" s="67"/>
      <c r="P492" s="67"/>
      <c r="Q492" s="133"/>
    </row>
    <row r="493" spans="1:17" ht="16.5">
      <c r="A493" s="67"/>
      <c r="B493" s="67"/>
      <c r="C493" s="67"/>
      <c r="D493" s="67"/>
      <c r="E493" s="67"/>
      <c r="F493" s="67"/>
      <c r="G493" s="67"/>
      <c r="H493" s="67"/>
      <c r="I493" s="67"/>
      <c r="J493" s="67"/>
      <c r="K493" s="67"/>
      <c r="L493" s="67"/>
      <c r="M493" s="67"/>
      <c r="N493" s="67"/>
      <c r="O493" s="67"/>
      <c r="P493" s="67"/>
      <c r="Q493" s="133"/>
    </row>
    <row r="494" spans="1:17" ht="16.5">
      <c r="A494" s="67"/>
      <c r="B494" s="67"/>
      <c r="C494" s="67"/>
      <c r="D494" s="67"/>
      <c r="E494" s="67"/>
      <c r="F494" s="67"/>
      <c r="G494" s="67"/>
      <c r="H494" s="67"/>
      <c r="I494" s="67"/>
      <c r="J494" s="67"/>
      <c r="K494" s="67"/>
      <c r="L494" s="67"/>
      <c r="M494" s="67"/>
      <c r="N494" s="67"/>
      <c r="O494" s="67"/>
      <c r="P494" s="67"/>
      <c r="Q494" s="133"/>
    </row>
    <row r="495" spans="1:17" ht="16.5">
      <c r="A495" s="67"/>
      <c r="B495" s="67"/>
      <c r="C495" s="67"/>
      <c r="D495" s="67"/>
      <c r="E495" s="67"/>
      <c r="F495" s="67"/>
      <c r="G495" s="67"/>
      <c r="H495" s="67"/>
      <c r="I495" s="67"/>
      <c r="J495" s="67"/>
      <c r="K495" s="67"/>
      <c r="L495" s="67"/>
      <c r="M495" s="67"/>
      <c r="N495" s="67"/>
      <c r="O495" s="67"/>
      <c r="P495" s="67"/>
      <c r="Q495" s="133"/>
    </row>
    <row r="496" spans="1:17" ht="16.5">
      <c r="A496" s="67"/>
      <c r="B496" s="67"/>
      <c r="C496" s="67"/>
      <c r="D496" s="67"/>
      <c r="E496" s="67"/>
      <c r="F496" s="67"/>
      <c r="G496" s="67"/>
      <c r="H496" s="67"/>
      <c r="I496" s="67"/>
      <c r="J496" s="67"/>
      <c r="K496" s="67"/>
      <c r="L496" s="67"/>
      <c r="M496" s="67"/>
      <c r="N496" s="67"/>
      <c r="O496" s="67"/>
      <c r="P496" s="67"/>
      <c r="Q496" s="133"/>
    </row>
    <row r="497" spans="1:17" ht="16.5">
      <c r="A497" s="67"/>
      <c r="B497" s="67"/>
      <c r="C497" s="67"/>
      <c r="D497" s="67"/>
      <c r="E497" s="67"/>
      <c r="F497" s="67"/>
      <c r="G497" s="67"/>
      <c r="H497" s="67"/>
      <c r="I497" s="67"/>
      <c r="J497" s="67"/>
      <c r="K497" s="67"/>
      <c r="L497" s="67"/>
      <c r="M497" s="67"/>
      <c r="N497" s="67"/>
      <c r="O497" s="67"/>
      <c r="P497" s="67"/>
      <c r="Q497" s="133"/>
    </row>
    <row r="498" spans="1:17" ht="16.5">
      <c r="A498" s="67"/>
      <c r="B498" s="67"/>
      <c r="C498" s="67"/>
      <c r="D498" s="67"/>
      <c r="E498" s="67"/>
      <c r="F498" s="67"/>
      <c r="G498" s="67"/>
      <c r="H498" s="67"/>
      <c r="I498" s="67"/>
      <c r="J498" s="67"/>
      <c r="K498" s="67"/>
      <c r="L498" s="67"/>
      <c r="M498" s="67"/>
      <c r="N498" s="67"/>
      <c r="O498" s="67"/>
      <c r="P498" s="67"/>
      <c r="Q498" s="133"/>
    </row>
    <row r="499" spans="1:17" ht="16.5">
      <c r="A499" s="67"/>
      <c r="B499" s="67"/>
      <c r="C499" s="67"/>
      <c r="D499" s="67"/>
      <c r="E499" s="67"/>
      <c r="F499" s="67"/>
      <c r="G499" s="67"/>
      <c r="H499" s="67"/>
      <c r="I499" s="67"/>
      <c r="J499" s="67"/>
      <c r="K499" s="67"/>
      <c r="L499" s="67"/>
      <c r="M499" s="67"/>
      <c r="N499" s="67"/>
      <c r="O499" s="67"/>
      <c r="P499" s="67"/>
      <c r="Q499" s="133"/>
    </row>
    <row r="500" spans="1:17" ht="16.5">
      <c r="A500" s="67"/>
      <c r="B500" s="67"/>
      <c r="C500" s="67"/>
      <c r="D500" s="67"/>
      <c r="E500" s="67"/>
      <c r="F500" s="67"/>
      <c r="G500" s="67"/>
      <c r="H500" s="67"/>
      <c r="I500" s="67"/>
      <c r="J500" s="67"/>
      <c r="K500" s="67"/>
      <c r="L500" s="67"/>
      <c r="M500" s="67"/>
      <c r="N500" s="67"/>
      <c r="O500" s="67"/>
      <c r="P500" s="67"/>
      <c r="Q500" s="133"/>
    </row>
    <row r="501" spans="1:17" ht="16.5">
      <c r="A501" s="67"/>
      <c r="B501" s="67"/>
      <c r="C501" s="67"/>
      <c r="D501" s="67"/>
      <c r="E501" s="67"/>
      <c r="F501" s="67"/>
      <c r="G501" s="67"/>
      <c r="H501" s="67"/>
      <c r="I501" s="67"/>
      <c r="J501" s="67"/>
      <c r="K501" s="67"/>
      <c r="L501" s="67"/>
      <c r="M501" s="67"/>
      <c r="N501" s="67"/>
      <c r="O501" s="67"/>
      <c r="P501" s="67"/>
      <c r="Q501" s="133"/>
    </row>
    <row r="502" spans="1:17" ht="16.5">
      <c r="A502" s="67"/>
      <c r="B502" s="67"/>
      <c r="C502" s="67"/>
      <c r="D502" s="67"/>
      <c r="E502" s="67"/>
      <c r="F502" s="67"/>
      <c r="G502" s="67"/>
      <c r="H502" s="67"/>
      <c r="I502" s="67"/>
      <c r="J502" s="67"/>
      <c r="K502" s="67"/>
      <c r="L502" s="67"/>
      <c r="M502" s="67"/>
      <c r="N502" s="67"/>
      <c r="O502" s="67"/>
      <c r="P502" s="67"/>
      <c r="Q502" s="133"/>
    </row>
    <row r="503" spans="1:17" ht="16.5">
      <c r="A503" s="67"/>
      <c r="B503" s="67"/>
      <c r="C503" s="67"/>
      <c r="D503" s="67"/>
      <c r="E503" s="67"/>
      <c r="F503" s="67"/>
      <c r="G503" s="67"/>
      <c r="H503" s="67"/>
      <c r="I503" s="67"/>
      <c r="J503" s="67"/>
      <c r="K503" s="67"/>
      <c r="L503" s="67"/>
      <c r="M503" s="67"/>
      <c r="N503" s="67"/>
      <c r="O503" s="67"/>
      <c r="P503" s="67"/>
      <c r="Q503" s="133"/>
    </row>
    <row r="504" spans="1:17" ht="16.5">
      <c r="A504" s="67"/>
      <c r="B504" s="67"/>
      <c r="C504" s="67"/>
      <c r="D504" s="67"/>
      <c r="E504" s="67"/>
      <c r="F504" s="67"/>
      <c r="G504" s="67"/>
      <c r="H504" s="67"/>
      <c r="I504" s="67"/>
      <c r="J504" s="67"/>
      <c r="K504" s="67"/>
      <c r="L504" s="67"/>
      <c r="M504" s="67"/>
      <c r="N504" s="67"/>
      <c r="O504" s="67"/>
      <c r="P504" s="67"/>
      <c r="Q504" s="133"/>
    </row>
    <row r="505" spans="1:17" ht="16.5">
      <c r="A505" s="67"/>
      <c r="B505" s="67"/>
      <c r="C505" s="67"/>
      <c r="D505" s="67"/>
      <c r="E505" s="67"/>
      <c r="F505" s="67"/>
      <c r="G505" s="67"/>
      <c r="H505" s="67"/>
      <c r="I505" s="67"/>
      <c r="J505" s="67"/>
      <c r="K505" s="67"/>
      <c r="L505" s="67"/>
      <c r="M505" s="67"/>
      <c r="N505" s="67"/>
      <c r="O505" s="67"/>
      <c r="P505" s="67"/>
      <c r="Q505" s="133"/>
    </row>
    <row r="506" spans="1:17" ht="16.5">
      <c r="A506" s="67"/>
      <c r="B506" s="67"/>
      <c r="C506" s="67"/>
      <c r="D506" s="67"/>
      <c r="E506" s="67"/>
      <c r="F506" s="67"/>
      <c r="G506" s="67"/>
      <c r="H506" s="67"/>
      <c r="I506" s="67"/>
      <c r="J506" s="67"/>
      <c r="K506" s="67"/>
      <c r="L506" s="67"/>
      <c r="M506" s="67"/>
      <c r="N506" s="67"/>
      <c r="O506" s="67"/>
      <c r="P506" s="67"/>
      <c r="Q506" s="133"/>
    </row>
    <row r="507" spans="1:17" ht="16.5">
      <c r="A507" s="67"/>
      <c r="B507" s="67"/>
      <c r="C507" s="67"/>
      <c r="D507" s="67"/>
      <c r="E507" s="67"/>
      <c r="F507" s="67"/>
      <c r="G507" s="67"/>
      <c r="H507" s="67"/>
      <c r="I507" s="67"/>
      <c r="J507" s="67"/>
      <c r="K507" s="67"/>
      <c r="L507" s="67"/>
      <c r="M507" s="67"/>
      <c r="N507" s="67"/>
      <c r="O507" s="67"/>
      <c r="P507" s="67"/>
      <c r="Q507" s="133"/>
    </row>
    <row r="508" spans="1:17" ht="16.5">
      <c r="A508" s="67"/>
      <c r="B508" s="67"/>
      <c r="C508" s="67"/>
      <c r="D508" s="67"/>
      <c r="E508" s="67"/>
      <c r="F508" s="67"/>
      <c r="G508" s="67"/>
      <c r="H508" s="67"/>
      <c r="I508" s="67"/>
      <c r="J508" s="67"/>
      <c r="K508" s="67"/>
      <c r="L508" s="67"/>
      <c r="M508" s="67"/>
      <c r="N508" s="67"/>
      <c r="O508" s="67"/>
      <c r="P508" s="67"/>
      <c r="Q508" s="133"/>
    </row>
    <row r="509" spans="1:17" ht="16.5">
      <c r="A509" s="67"/>
      <c r="B509" s="67"/>
      <c r="C509" s="67"/>
      <c r="D509" s="67"/>
      <c r="E509" s="67"/>
      <c r="F509" s="67"/>
      <c r="G509" s="67"/>
      <c r="H509" s="67"/>
      <c r="I509" s="67"/>
      <c r="J509" s="67"/>
      <c r="K509" s="67"/>
      <c r="L509" s="67"/>
      <c r="M509" s="67"/>
      <c r="N509" s="67"/>
      <c r="O509" s="67"/>
      <c r="P509" s="67"/>
      <c r="Q509" s="133"/>
    </row>
    <row r="510" spans="7:17" ht="16.5">
      <c r="G510" s="67"/>
      <c r="H510" s="67"/>
      <c r="I510" s="67"/>
      <c r="J510" s="67"/>
      <c r="K510" s="67"/>
      <c r="L510" s="67"/>
      <c r="M510" s="67"/>
      <c r="N510" s="67"/>
      <c r="O510" s="67"/>
      <c r="P510" s="67"/>
      <c r="Q510" s="133"/>
    </row>
    <row r="511" spans="7:17" ht="16.5">
      <c r="G511" s="67"/>
      <c r="H511" s="67"/>
      <c r="I511" s="67"/>
      <c r="J511" s="67"/>
      <c r="K511" s="67"/>
      <c r="L511" s="67"/>
      <c r="M511" s="67"/>
      <c r="N511" s="67"/>
      <c r="O511" s="67"/>
      <c r="P511" s="67"/>
      <c r="Q511" s="133"/>
    </row>
    <row r="512" spans="7:17" ht="16.5">
      <c r="G512" s="67"/>
      <c r="H512" s="67"/>
      <c r="I512" s="67"/>
      <c r="J512" s="67"/>
      <c r="K512" s="67"/>
      <c r="L512" s="67"/>
      <c r="M512" s="67"/>
      <c r="N512" s="67"/>
      <c r="O512" s="67"/>
      <c r="P512" s="67"/>
      <c r="Q512" s="133"/>
    </row>
    <row r="513" spans="7:17" ht="16.5">
      <c r="G513" s="67"/>
      <c r="H513" s="67"/>
      <c r="I513" s="67"/>
      <c r="J513" s="67"/>
      <c r="K513" s="67"/>
      <c r="L513" s="67"/>
      <c r="M513" s="67"/>
      <c r="N513" s="67"/>
      <c r="O513" s="67"/>
      <c r="P513" s="67"/>
      <c r="Q513" s="133"/>
    </row>
    <row r="514" spans="7:17" ht="16.5">
      <c r="G514" s="67"/>
      <c r="H514" s="67"/>
      <c r="I514" s="67"/>
      <c r="J514" s="67"/>
      <c r="K514" s="67"/>
      <c r="L514" s="67"/>
      <c r="M514" s="67"/>
      <c r="N514" s="67"/>
      <c r="O514" s="67"/>
      <c r="P514" s="67"/>
      <c r="Q514" s="133"/>
    </row>
    <row r="515" spans="7:17" ht="16.5">
      <c r="G515" s="67"/>
      <c r="H515" s="67"/>
      <c r="I515" s="67"/>
      <c r="J515" s="67"/>
      <c r="K515" s="67"/>
      <c r="L515" s="67"/>
      <c r="M515" s="67"/>
      <c r="N515" s="67"/>
      <c r="O515" s="67"/>
      <c r="P515" s="67"/>
      <c r="Q515" s="133"/>
    </row>
    <row r="516" spans="7:17" ht="16.5">
      <c r="G516" s="67"/>
      <c r="H516" s="67"/>
      <c r="I516" s="67"/>
      <c r="J516" s="67"/>
      <c r="K516" s="67"/>
      <c r="L516" s="67"/>
      <c r="M516" s="67"/>
      <c r="N516" s="67"/>
      <c r="O516" s="67"/>
      <c r="P516" s="67"/>
      <c r="Q516" s="133"/>
    </row>
    <row r="517" spans="7:17" ht="16.5">
      <c r="G517" s="67"/>
      <c r="H517" s="67"/>
      <c r="I517" s="67"/>
      <c r="J517" s="67"/>
      <c r="K517" s="67"/>
      <c r="L517" s="67"/>
      <c r="M517" s="67"/>
      <c r="N517" s="67"/>
      <c r="O517" s="67"/>
      <c r="P517" s="67"/>
      <c r="Q517" s="133"/>
    </row>
    <row r="518" spans="7:17" ht="16.5">
      <c r="G518" s="67"/>
      <c r="H518" s="67"/>
      <c r="I518" s="67"/>
      <c r="J518" s="67"/>
      <c r="K518" s="67"/>
      <c r="L518" s="67"/>
      <c r="M518" s="67"/>
      <c r="N518" s="67"/>
      <c r="O518" s="67"/>
      <c r="P518" s="67"/>
      <c r="Q518" s="133"/>
    </row>
    <row r="519" spans="7:17" ht="16.5">
      <c r="G519" s="67"/>
      <c r="H519" s="67"/>
      <c r="I519" s="67"/>
      <c r="J519" s="67"/>
      <c r="K519" s="67"/>
      <c r="L519" s="67"/>
      <c r="M519" s="67"/>
      <c r="N519" s="67"/>
      <c r="O519" s="67"/>
      <c r="P519" s="67"/>
      <c r="Q519" s="133"/>
    </row>
    <row r="520" spans="7:17" ht="16.5">
      <c r="G520" s="67"/>
      <c r="H520" s="67"/>
      <c r="I520" s="67"/>
      <c r="J520" s="67"/>
      <c r="K520" s="67"/>
      <c r="L520" s="67"/>
      <c r="M520" s="67"/>
      <c r="N520" s="67"/>
      <c r="O520" s="67"/>
      <c r="P520" s="67"/>
      <c r="Q520" s="133"/>
    </row>
    <row r="521" spans="7:17" ht="16.5">
      <c r="G521" s="67"/>
      <c r="H521" s="67"/>
      <c r="I521" s="67"/>
      <c r="J521" s="67"/>
      <c r="K521" s="67"/>
      <c r="L521" s="67"/>
      <c r="M521" s="67"/>
      <c r="N521" s="67"/>
      <c r="O521" s="67"/>
      <c r="P521" s="67"/>
      <c r="Q521" s="133"/>
    </row>
    <row r="522" spans="7:17" ht="16.5">
      <c r="G522" s="67"/>
      <c r="H522" s="67"/>
      <c r="I522" s="67"/>
      <c r="J522" s="67"/>
      <c r="K522" s="67"/>
      <c r="L522" s="67"/>
      <c r="M522" s="67"/>
      <c r="N522" s="67"/>
      <c r="O522" s="67"/>
      <c r="P522" s="67"/>
      <c r="Q522" s="133"/>
    </row>
    <row r="523" spans="7:17" ht="16.5">
      <c r="G523" s="67"/>
      <c r="H523" s="67"/>
      <c r="I523" s="67"/>
      <c r="J523" s="67"/>
      <c r="K523" s="67"/>
      <c r="L523" s="67"/>
      <c r="M523" s="67"/>
      <c r="N523" s="67"/>
      <c r="O523" s="67"/>
      <c r="P523" s="67"/>
      <c r="Q523" s="133"/>
    </row>
    <row r="524" spans="7:17" ht="16.5">
      <c r="G524" s="67"/>
      <c r="H524" s="67"/>
      <c r="I524" s="67"/>
      <c r="J524" s="67"/>
      <c r="K524" s="67"/>
      <c r="L524" s="67"/>
      <c r="M524" s="67"/>
      <c r="N524" s="67"/>
      <c r="O524" s="67"/>
      <c r="P524" s="67"/>
      <c r="Q524" s="133"/>
    </row>
    <row r="525" spans="7:17" ht="16.5">
      <c r="G525" s="67"/>
      <c r="H525" s="67"/>
      <c r="I525" s="67"/>
      <c r="J525" s="67"/>
      <c r="K525" s="67"/>
      <c r="L525" s="67"/>
      <c r="M525" s="67"/>
      <c r="N525" s="67"/>
      <c r="O525" s="67"/>
      <c r="P525" s="67"/>
      <c r="Q525" s="133"/>
    </row>
    <row r="526" spans="7:17" ht="16.5">
      <c r="G526" s="67"/>
      <c r="H526" s="67"/>
      <c r="I526" s="67"/>
      <c r="J526" s="67"/>
      <c r="K526" s="67"/>
      <c r="L526" s="67"/>
      <c r="M526" s="67"/>
      <c r="N526" s="67"/>
      <c r="O526" s="67"/>
      <c r="P526" s="67"/>
      <c r="Q526" s="133"/>
    </row>
    <row r="527" spans="7:17" ht="16.5">
      <c r="G527" s="67"/>
      <c r="H527" s="67"/>
      <c r="I527" s="67"/>
      <c r="J527" s="67"/>
      <c r="K527" s="67"/>
      <c r="L527" s="67"/>
      <c r="M527" s="67"/>
      <c r="N527" s="67"/>
      <c r="O527" s="67"/>
      <c r="P527" s="67"/>
      <c r="Q527" s="133"/>
    </row>
    <row r="528" spans="7:17" ht="16.5">
      <c r="G528" s="67"/>
      <c r="H528" s="67"/>
      <c r="I528" s="67"/>
      <c r="J528" s="67"/>
      <c r="K528" s="67"/>
      <c r="L528" s="67"/>
      <c r="M528" s="67"/>
      <c r="N528" s="67"/>
      <c r="O528" s="67"/>
      <c r="P528" s="67"/>
      <c r="Q528" s="133"/>
    </row>
    <row r="529" spans="7:17" ht="16.5">
      <c r="G529" s="67"/>
      <c r="H529" s="67"/>
      <c r="I529" s="67"/>
      <c r="J529" s="67"/>
      <c r="K529" s="67"/>
      <c r="L529" s="67"/>
      <c r="M529" s="67"/>
      <c r="N529" s="67"/>
      <c r="O529" s="67"/>
      <c r="P529" s="67"/>
      <c r="Q529" s="133"/>
    </row>
    <row r="530" spans="7:17" ht="16.5">
      <c r="G530" s="67"/>
      <c r="H530" s="67"/>
      <c r="I530" s="67"/>
      <c r="J530" s="67"/>
      <c r="K530" s="67"/>
      <c r="L530" s="67"/>
      <c r="M530" s="67"/>
      <c r="N530" s="67"/>
      <c r="O530" s="67"/>
      <c r="P530" s="67"/>
      <c r="Q530" s="133"/>
    </row>
    <row r="531" spans="7:17" ht="16.5">
      <c r="G531" s="67"/>
      <c r="H531" s="67"/>
      <c r="I531" s="67"/>
      <c r="J531" s="67"/>
      <c r="K531" s="67"/>
      <c r="L531" s="67"/>
      <c r="M531" s="67"/>
      <c r="N531" s="67"/>
      <c r="O531" s="67"/>
      <c r="P531" s="67"/>
      <c r="Q531" s="133"/>
    </row>
    <row r="532" spans="7:17" ht="16.5">
      <c r="G532" s="67"/>
      <c r="H532" s="67"/>
      <c r="I532" s="67"/>
      <c r="J532" s="67"/>
      <c r="K532" s="67"/>
      <c r="L532" s="67"/>
      <c r="M532" s="67"/>
      <c r="N532" s="67"/>
      <c r="O532" s="67"/>
      <c r="P532" s="67"/>
      <c r="Q532" s="133"/>
    </row>
    <row r="533" spans="7:17" ht="16.5">
      <c r="G533" s="67"/>
      <c r="H533" s="67"/>
      <c r="I533" s="67"/>
      <c r="J533" s="67"/>
      <c r="K533" s="67"/>
      <c r="L533" s="67"/>
      <c r="M533" s="67"/>
      <c r="N533" s="67"/>
      <c r="O533" s="67"/>
      <c r="P533" s="67"/>
      <c r="Q533" s="133"/>
    </row>
    <row r="534" spans="7:17" ht="16.5">
      <c r="G534" s="67"/>
      <c r="H534" s="67"/>
      <c r="I534" s="67"/>
      <c r="J534" s="67"/>
      <c r="K534" s="67"/>
      <c r="L534" s="67"/>
      <c r="M534" s="67"/>
      <c r="N534" s="67"/>
      <c r="O534" s="67"/>
      <c r="P534" s="67"/>
      <c r="Q534" s="133"/>
    </row>
    <row r="535" spans="7:17" ht="16.5">
      <c r="G535" s="67"/>
      <c r="H535" s="67"/>
      <c r="I535" s="67"/>
      <c r="J535" s="67"/>
      <c r="K535" s="67"/>
      <c r="L535" s="67"/>
      <c r="M535" s="67"/>
      <c r="N535" s="67"/>
      <c r="O535" s="67"/>
      <c r="P535" s="67"/>
      <c r="Q535" s="133"/>
    </row>
    <row r="536" spans="7:17" ht="16.5">
      <c r="G536" s="67"/>
      <c r="H536" s="67"/>
      <c r="I536" s="67"/>
      <c r="J536" s="67"/>
      <c r="K536" s="67"/>
      <c r="L536" s="67"/>
      <c r="M536" s="67"/>
      <c r="N536" s="67"/>
      <c r="O536" s="67"/>
      <c r="P536" s="67"/>
      <c r="Q536" s="133"/>
    </row>
    <row r="537" spans="7:17" ht="16.5">
      <c r="G537" s="67"/>
      <c r="H537" s="67"/>
      <c r="I537" s="67"/>
      <c r="J537" s="67"/>
      <c r="K537" s="67"/>
      <c r="L537" s="67"/>
      <c r="M537" s="67"/>
      <c r="N537" s="67"/>
      <c r="O537" s="67"/>
      <c r="P537" s="67"/>
      <c r="Q537" s="133"/>
    </row>
    <row r="538" spans="7:17" ht="16.5">
      <c r="G538" s="67"/>
      <c r="H538" s="67"/>
      <c r="I538" s="67"/>
      <c r="J538" s="67"/>
      <c r="K538" s="67"/>
      <c r="L538" s="67"/>
      <c r="M538" s="67"/>
      <c r="N538" s="67"/>
      <c r="O538" s="67"/>
      <c r="P538" s="67"/>
      <c r="Q538" s="133"/>
    </row>
    <row r="539" spans="7:17" ht="16.5">
      <c r="G539" s="67"/>
      <c r="H539" s="67"/>
      <c r="I539" s="67"/>
      <c r="J539" s="67"/>
      <c r="K539" s="67"/>
      <c r="L539" s="67"/>
      <c r="M539" s="67"/>
      <c r="N539" s="67"/>
      <c r="O539" s="67"/>
      <c r="P539" s="67"/>
      <c r="Q539" s="133"/>
    </row>
    <row r="540" spans="7:17" ht="16.5">
      <c r="G540" s="67"/>
      <c r="H540" s="67"/>
      <c r="I540" s="67"/>
      <c r="J540" s="67"/>
      <c r="K540" s="67"/>
      <c r="L540" s="67"/>
      <c r="M540" s="67"/>
      <c r="N540" s="67"/>
      <c r="O540" s="67"/>
      <c r="P540" s="67"/>
      <c r="Q540" s="133"/>
    </row>
    <row r="541" spans="7:17" ht="16.5">
      <c r="G541" s="67"/>
      <c r="H541" s="67"/>
      <c r="I541" s="67"/>
      <c r="J541" s="67"/>
      <c r="K541" s="67"/>
      <c r="L541" s="67"/>
      <c r="M541" s="67"/>
      <c r="N541" s="67"/>
      <c r="O541" s="67"/>
      <c r="P541" s="67"/>
      <c r="Q541" s="133"/>
    </row>
    <row r="542" spans="7:17" ht="16.5">
      <c r="G542" s="67"/>
      <c r="H542" s="67"/>
      <c r="I542" s="67"/>
      <c r="J542" s="67"/>
      <c r="K542" s="67"/>
      <c r="L542" s="67"/>
      <c r="M542" s="67"/>
      <c r="N542" s="67"/>
      <c r="O542" s="67"/>
      <c r="P542" s="67"/>
      <c r="Q542" s="133"/>
    </row>
    <row r="543" spans="7:17" ht="16.5">
      <c r="G543" s="67"/>
      <c r="H543" s="67"/>
      <c r="I543" s="67"/>
      <c r="J543" s="67"/>
      <c r="K543" s="67"/>
      <c r="L543" s="67"/>
      <c r="M543" s="67"/>
      <c r="N543" s="67"/>
      <c r="O543" s="67"/>
      <c r="P543" s="67"/>
      <c r="Q543" s="133"/>
    </row>
    <row r="544" spans="7:17" ht="16.5">
      <c r="G544" s="67"/>
      <c r="H544" s="67"/>
      <c r="I544" s="67"/>
      <c r="J544" s="67"/>
      <c r="K544" s="67"/>
      <c r="L544" s="67"/>
      <c r="M544" s="67"/>
      <c r="N544" s="67"/>
      <c r="O544" s="67"/>
      <c r="P544" s="67"/>
      <c r="Q544" s="133"/>
    </row>
    <row r="545" spans="7:17" ht="16.5">
      <c r="G545" s="67"/>
      <c r="H545" s="67"/>
      <c r="I545" s="67"/>
      <c r="J545" s="67"/>
      <c r="K545" s="67"/>
      <c r="L545" s="67"/>
      <c r="M545" s="67"/>
      <c r="N545" s="67"/>
      <c r="O545" s="67"/>
      <c r="P545" s="67"/>
      <c r="Q545" s="133"/>
    </row>
    <row r="546" spans="7:17" ht="16.5">
      <c r="G546" s="67"/>
      <c r="H546" s="67"/>
      <c r="I546" s="67"/>
      <c r="J546" s="67"/>
      <c r="K546" s="67"/>
      <c r="L546" s="67"/>
      <c r="M546" s="67"/>
      <c r="N546" s="67"/>
      <c r="O546" s="67"/>
      <c r="P546" s="67"/>
      <c r="Q546" s="133"/>
    </row>
    <row r="547" spans="7:17" ht="16.5">
      <c r="G547" s="67"/>
      <c r="H547" s="67"/>
      <c r="I547" s="67"/>
      <c r="J547" s="67"/>
      <c r="K547" s="67"/>
      <c r="L547" s="67"/>
      <c r="M547" s="67"/>
      <c r="N547" s="67"/>
      <c r="O547" s="67"/>
      <c r="P547" s="67"/>
      <c r="Q547" s="133"/>
    </row>
    <row r="548" spans="7:17" ht="16.5">
      <c r="G548" s="67"/>
      <c r="H548" s="67"/>
      <c r="I548" s="67"/>
      <c r="J548" s="67"/>
      <c r="K548" s="67"/>
      <c r="L548" s="67"/>
      <c r="M548" s="67"/>
      <c r="N548" s="67"/>
      <c r="O548" s="67"/>
      <c r="P548" s="67"/>
      <c r="Q548" s="133"/>
    </row>
    <row r="549" spans="7:17" ht="16.5">
      <c r="G549" s="67"/>
      <c r="H549" s="67"/>
      <c r="I549" s="67"/>
      <c r="J549" s="67"/>
      <c r="K549" s="67"/>
      <c r="L549" s="67"/>
      <c r="M549" s="67"/>
      <c r="N549" s="67"/>
      <c r="O549" s="67"/>
      <c r="P549" s="67"/>
      <c r="Q549" s="133"/>
    </row>
    <row r="550" spans="7:17" ht="16.5">
      <c r="G550" s="67"/>
      <c r="H550" s="67"/>
      <c r="I550" s="67"/>
      <c r="J550" s="67"/>
      <c r="K550" s="67"/>
      <c r="L550" s="67"/>
      <c r="M550" s="67"/>
      <c r="N550" s="67"/>
      <c r="O550" s="67"/>
      <c r="P550" s="67"/>
      <c r="Q550" s="133"/>
    </row>
    <row r="551" spans="7:17" ht="16.5">
      <c r="G551" s="67"/>
      <c r="H551" s="67"/>
      <c r="I551" s="67"/>
      <c r="J551" s="67"/>
      <c r="K551" s="67"/>
      <c r="L551" s="67"/>
      <c r="M551" s="67"/>
      <c r="N551" s="67"/>
      <c r="O551" s="67"/>
      <c r="P551" s="67"/>
      <c r="Q551" s="133"/>
    </row>
    <row r="552" spans="7:17" ht="16.5">
      <c r="G552" s="67"/>
      <c r="H552" s="67"/>
      <c r="I552" s="67"/>
      <c r="J552" s="67"/>
      <c r="K552" s="67"/>
      <c r="L552" s="67"/>
      <c r="M552" s="67"/>
      <c r="N552" s="67"/>
      <c r="O552" s="67"/>
      <c r="P552" s="67"/>
      <c r="Q552" s="133"/>
    </row>
    <row r="553" spans="7:17" ht="16.5">
      <c r="G553" s="67"/>
      <c r="H553" s="67"/>
      <c r="I553" s="67"/>
      <c r="J553" s="67"/>
      <c r="K553" s="67"/>
      <c r="L553" s="67"/>
      <c r="M553" s="67"/>
      <c r="N553" s="67"/>
      <c r="O553" s="67"/>
      <c r="P553" s="67"/>
      <c r="Q553" s="133"/>
    </row>
    <row r="554" spans="7:17" ht="16.5">
      <c r="G554" s="67"/>
      <c r="H554" s="67"/>
      <c r="I554" s="67"/>
      <c r="J554" s="67"/>
      <c r="K554" s="67"/>
      <c r="L554" s="67"/>
      <c r="M554" s="67"/>
      <c r="N554" s="67"/>
      <c r="O554" s="67"/>
      <c r="P554" s="67"/>
      <c r="Q554" s="133"/>
    </row>
    <row r="555" spans="7:17" ht="16.5">
      <c r="G555" s="67"/>
      <c r="H555" s="67"/>
      <c r="I555" s="67"/>
      <c r="J555" s="67"/>
      <c r="K555" s="67"/>
      <c r="L555" s="67"/>
      <c r="M555" s="67"/>
      <c r="N555" s="67"/>
      <c r="O555" s="67"/>
      <c r="P555" s="67"/>
      <c r="Q555" s="133"/>
    </row>
    <row r="556" spans="7:17" ht="16.5">
      <c r="G556" s="67"/>
      <c r="H556" s="67"/>
      <c r="I556" s="67"/>
      <c r="J556" s="67"/>
      <c r="K556" s="67"/>
      <c r="L556" s="67"/>
      <c r="M556" s="67"/>
      <c r="N556" s="67"/>
      <c r="O556" s="67"/>
      <c r="P556" s="67"/>
      <c r="Q556" s="133"/>
    </row>
    <row r="557" spans="7:17" ht="16.5">
      <c r="G557" s="67"/>
      <c r="H557" s="67"/>
      <c r="I557" s="67"/>
      <c r="J557" s="67"/>
      <c r="K557" s="67"/>
      <c r="L557" s="67"/>
      <c r="M557" s="67"/>
      <c r="N557" s="67"/>
      <c r="O557" s="67"/>
      <c r="P557" s="67"/>
      <c r="Q557" s="133"/>
    </row>
    <row r="558" spans="7:17" ht="16.5">
      <c r="G558" s="67"/>
      <c r="H558" s="67"/>
      <c r="I558" s="67"/>
      <c r="J558" s="67"/>
      <c r="K558" s="67"/>
      <c r="L558" s="67"/>
      <c r="M558" s="67"/>
      <c r="N558" s="67"/>
      <c r="O558" s="67"/>
      <c r="P558" s="67"/>
      <c r="Q558" s="133"/>
    </row>
    <row r="559" spans="7:17" ht="16.5">
      <c r="G559" s="67"/>
      <c r="H559" s="67"/>
      <c r="I559" s="67"/>
      <c r="J559" s="67"/>
      <c r="K559" s="67"/>
      <c r="L559" s="67"/>
      <c r="M559" s="67"/>
      <c r="N559" s="67"/>
      <c r="O559" s="67"/>
      <c r="P559" s="67"/>
      <c r="Q559" s="133"/>
    </row>
    <row r="560" spans="7:17" ht="16.5">
      <c r="G560" s="67"/>
      <c r="H560" s="67"/>
      <c r="I560" s="67"/>
      <c r="J560" s="67"/>
      <c r="K560" s="67"/>
      <c r="L560" s="67"/>
      <c r="M560" s="67"/>
      <c r="N560" s="67"/>
      <c r="O560" s="67"/>
      <c r="P560" s="67"/>
      <c r="Q560" s="133"/>
    </row>
    <row r="561" spans="7:17" ht="16.5">
      <c r="G561" s="67"/>
      <c r="H561" s="67"/>
      <c r="I561" s="67"/>
      <c r="J561" s="67"/>
      <c r="K561" s="67"/>
      <c r="L561" s="67"/>
      <c r="M561" s="67"/>
      <c r="N561" s="67"/>
      <c r="O561" s="67"/>
      <c r="P561" s="67"/>
      <c r="Q561" s="133"/>
    </row>
    <row r="562" spans="7:17" ht="16.5">
      <c r="G562" s="67"/>
      <c r="H562" s="67"/>
      <c r="I562" s="67"/>
      <c r="J562" s="67"/>
      <c r="K562" s="67"/>
      <c r="L562" s="67"/>
      <c r="M562" s="67"/>
      <c r="N562" s="67"/>
      <c r="O562" s="67"/>
      <c r="P562" s="67"/>
      <c r="Q562" s="133"/>
    </row>
    <row r="563" spans="7:17" ht="16.5">
      <c r="G563" s="67"/>
      <c r="H563" s="67"/>
      <c r="I563" s="67"/>
      <c r="J563" s="67"/>
      <c r="K563" s="67"/>
      <c r="L563" s="67"/>
      <c r="M563" s="67"/>
      <c r="N563" s="67"/>
      <c r="O563" s="67"/>
      <c r="P563" s="67"/>
      <c r="Q563" s="133"/>
    </row>
    <row r="564" spans="7:17" ht="16.5">
      <c r="G564" s="67"/>
      <c r="H564" s="67"/>
      <c r="I564" s="67"/>
      <c r="J564" s="67"/>
      <c r="K564" s="67"/>
      <c r="L564" s="67"/>
      <c r="M564" s="67"/>
      <c r="N564" s="67"/>
      <c r="O564" s="67"/>
      <c r="P564" s="67"/>
      <c r="Q564" s="133"/>
    </row>
    <row r="565" spans="7:17" ht="16.5">
      <c r="G565" s="67"/>
      <c r="H565" s="67"/>
      <c r="I565" s="67"/>
      <c r="J565" s="67"/>
      <c r="K565" s="67"/>
      <c r="L565" s="67"/>
      <c r="M565" s="67"/>
      <c r="N565" s="67"/>
      <c r="O565" s="67"/>
      <c r="P565" s="67"/>
      <c r="Q565" s="133"/>
    </row>
    <row r="566" spans="7:17" ht="16.5">
      <c r="G566" s="67"/>
      <c r="H566" s="67"/>
      <c r="I566" s="67"/>
      <c r="J566" s="67"/>
      <c r="K566" s="67"/>
      <c r="L566" s="67"/>
      <c r="M566" s="67"/>
      <c r="N566" s="67"/>
      <c r="O566" s="67"/>
      <c r="P566" s="67"/>
      <c r="Q566" s="133"/>
    </row>
    <row r="567" spans="7:17" ht="16.5">
      <c r="G567" s="67"/>
      <c r="H567" s="67"/>
      <c r="I567" s="67"/>
      <c r="J567" s="67"/>
      <c r="K567" s="67"/>
      <c r="L567" s="67"/>
      <c r="M567" s="67"/>
      <c r="N567" s="67"/>
      <c r="O567" s="67"/>
      <c r="P567" s="67"/>
      <c r="Q567" s="133"/>
    </row>
    <row r="568" spans="7:17" ht="16.5">
      <c r="G568" s="67"/>
      <c r="H568" s="67"/>
      <c r="I568" s="67"/>
      <c r="J568" s="67"/>
      <c r="K568" s="67"/>
      <c r="L568" s="67"/>
      <c r="M568" s="67"/>
      <c r="N568" s="67"/>
      <c r="O568" s="67"/>
      <c r="P568" s="67"/>
      <c r="Q568" s="133"/>
    </row>
    <row r="569" spans="7:17" ht="16.5">
      <c r="G569" s="67"/>
      <c r="H569" s="67"/>
      <c r="I569" s="67"/>
      <c r="J569" s="67"/>
      <c r="K569" s="67"/>
      <c r="L569" s="67"/>
      <c r="M569" s="67"/>
      <c r="N569" s="67"/>
      <c r="O569" s="67"/>
      <c r="P569" s="67"/>
      <c r="Q569" s="133"/>
    </row>
    <row r="570" spans="7:17" ht="16.5">
      <c r="G570" s="67"/>
      <c r="H570" s="67"/>
      <c r="I570" s="67"/>
      <c r="J570" s="67"/>
      <c r="K570" s="67"/>
      <c r="L570" s="67"/>
      <c r="M570" s="67"/>
      <c r="N570" s="67"/>
      <c r="O570" s="67"/>
      <c r="P570" s="67"/>
      <c r="Q570" s="133"/>
    </row>
    <row r="571" spans="7:17" ht="16.5">
      <c r="G571" s="67"/>
      <c r="H571" s="67"/>
      <c r="I571" s="67"/>
      <c r="J571" s="67"/>
      <c r="K571" s="67"/>
      <c r="L571" s="67"/>
      <c r="M571" s="67"/>
      <c r="N571" s="67"/>
      <c r="O571" s="67"/>
      <c r="P571" s="67"/>
      <c r="Q571" s="133"/>
    </row>
    <row r="572" spans="7:17" ht="16.5">
      <c r="G572" s="67"/>
      <c r="H572" s="67"/>
      <c r="I572" s="67"/>
      <c r="J572" s="67"/>
      <c r="K572" s="67"/>
      <c r="L572" s="67"/>
      <c r="M572" s="67"/>
      <c r="N572" s="67"/>
      <c r="O572" s="67"/>
      <c r="P572" s="67"/>
      <c r="Q572" s="133"/>
    </row>
    <row r="573" spans="7:17" ht="16.5">
      <c r="G573" s="67"/>
      <c r="H573" s="67"/>
      <c r="I573" s="67"/>
      <c r="J573" s="67"/>
      <c r="K573" s="67"/>
      <c r="L573" s="67"/>
      <c r="M573" s="67"/>
      <c r="N573" s="67"/>
      <c r="O573" s="67"/>
      <c r="P573" s="67"/>
      <c r="Q573" s="133"/>
    </row>
    <row r="574" spans="7:17" ht="16.5">
      <c r="G574" s="67"/>
      <c r="H574" s="67"/>
      <c r="I574" s="67"/>
      <c r="J574" s="67"/>
      <c r="K574" s="67"/>
      <c r="L574" s="67"/>
      <c r="M574" s="67"/>
      <c r="N574" s="67"/>
      <c r="O574" s="67"/>
      <c r="P574" s="67"/>
      <c r="Q574" s="133"/>
    </row>
    <row r="575" spans="7:17" ht="16.5">
      <c r="G575" s="67"/>
      <c r="H575" s="67"/>
      <c r="I575" s="67"/>
      <c r="J575" s="67"/>
      <c r="K575" s="67"/>
      <c r="L575" s="67"/>
      <c r="M575" s="67"/>
      <c r="N575" s="67"/>
      <c r="O575" s="67"/>
      <c r="P575" s="67"/>
      <c r="Q575" s="133"/>
    </row>
    <row r="576" spans="7:17" ht="16.5">
      <c r="G576" s="67"/>
      <c r="H576" s="67"/>
      <c r="I576" s="67"/>
      <c r="J576" s="67"/>
      <c r="K576" s="67"/>
      <c r="L576" s="67"/>
      <c r="M576" s="67"/>
      <c r="N576" s="67"/>
      <c r="O576" s="67"/>
      <c r="P576" s="67"/>
      <c r="Q576" s="133"/>
    </row>
    <row r="577" spans="7:17" ht="16.5">
      <c r="G577" s="67"/>
      <c r="H577" s="67"/>
      <c r="I577" s="67"/>
      <c r="J577" s="67"/>
      <c r="K577" s="67"/>
      <c r="L577" s="67"/>
      <c r="M577" s="67"/>
      <c r="N577" s="67"/>
      <c r="O577" s="67"/>
      <c r="P577" s="67"/>
      <c r="Q577" s="133"/>
    </row>
    <row r="578" spans="7:17" ht="16.5">
      <c r="G578" s="67"/>
      <c r="H578" s="67"/>
      <c r="I578" s="67"/>
      <c r="J578" s="67"/>
      <c r="K578" s="67"/>
      <c r="L578" s="67"/>
      <c r="M578" s="67"/>
      <c r="N578" s="67"/>
      <c r="O578" s="67"/>
      <c r="P578" s="67"/>
      <c r="Q578" s="133"/>
    </row>
    <row r="579" spans="7:17" ht="16.5">
      <c r="G579" s="67"/>
      <c r="H579" s="67"/>
      <c r="I579" s="67"/>
      <c r="J579" s="67"/>
      <c r="K579" s="67"/>
      <c r="L579" s="67"/>
      <c r="M579" s="67"/>
      <c r="N579" s="67"/>
      <c r="O579" s="67"/>
      <c r="P579" s="67"/>
      <c r="Q579" s="133"/>
    </row>
    <row r="580" spans="7:17" ht="16.5">
      <c r="G580" s="67"/>
      <c r="H580" s="67"/>
      <c r="I580" s="67"/>
      <c r="J580" s="67"/>
      <c r="K580" s="67"/>
      <c r="L580" s="67"/>
      <c r="M580" s="67"/>
      <c r="N580" s="67"/>
      <c r="O580" s="67"/>
      <c r="P580" s="67"/>
      <c r="Q580" s="133"/>
    </row>
    <row r="581" spans="7:17" ht="16.5">
      <c r="G581" s="67"/>
      <c r="H581" s="67"/>
      <c r="I581" s="67"/>
      <c r="J581" s="67"/>
      <c r="K581" s="67"/>
      <c r="L581" s="67"/>
      <c r="M581" s="67"/>
      <c r="N581" s="67"/>
      <c r="O581" s="67"/>
      <c r="P581" s="67"/>
      <c r="Q581" s="133"/>
    </row>
    <row r="582" spans="7:17" ht="16.5">
      <c r="G582" s="67"/>
      <c r="H582" s="67"/>
      <c r="I582" s="67"/>
      <c r="J582" s="67"/>
      <c r="K582" s="67"/>
      <c r="L582" s="67"/>
      <c r="M582" s="67"/>
      <c r="N582" s="67"/>
      <c r="O582" s="67"/>
      <c r="P582" s="67"/>
      <c r="Q582" s="133"/>
    </row>
    <row r="583" spans="7:17" ht="16.5">
      <c r="G583" s="67"/>
      <c r="H583" s="67"/>
      <c r="I583" s="67"/>
      <c r="J583" s="67"/>
      <c r="K583" s="67"/>
      <c r="L583" s="67"/>
      <c r="M583" s="67"/>
      <c r="N583" s="67"/>
      <c r="O583" s="67"/>
      <c r="P583" s="67"/>
      <c r="Q583" s="133"/>
    </row>
    <row r="584" spans="7:17" ht="16.5">
      <c r="G584" s="67"/>
      <c r="H584" s="67"/>
      <c r="I584" s="67"/>
      <c r="J584" s="67"/>
      <c r="K584" s="67"/>
      <c r="L584" s="67"/>
      <c r="M584" s="67"/>
      <c r="N584" s="67"/>
      <c r="O584" s="67"/>
      <c r="P584" s="67"/>
      <c r="Q584" s="133"/>
    </row>
    <row r="585" spans="7:17" ht="16.5">
      <c r="G585" s="67"/>
      <c r="H585" s="67"/>
      <c r="I585" s="67"/>
      <c r="J585" s="67"/>
      <c r="K585" s="67"/>
      <c r="L585" s="67"/>
      <c r="M585" s="67"/>
      <c r="N585" s="67"/>
      <c r="O585" s="67"/>
      <c r="P585" s="67"/>
      <c r="Q585" s="133"/>
    </row>
    <row r="586" spans="7:17" ht="16.5">
      <c r="G586" s="67"/>
      <c r="H586" s="67"/>
      <c r="I586" s="67"/>
      <c r="J586" s="67"/>
      <c r="K586" s="67"/>
      <c r="L586" s="67"/>
      <c r="M586" s="67"/>
      <c r="N586" s="67"/>
      <c r="O586" s="67"/>
      <c r="P586" s="67"/>
      <c r="Q586" s="133"/>
    </row>
    <row r="587" spans="7:17" ht="16.5">
      <c r="G587" s="67"/>
      <c r="H587" s="67"/>
      <c r="I587" s="67"/>
      <c r="J587" s="67"/>
      <c r="K587" s="67"/>
      <c r="L587" s="67"/>
      <c r="M587" s="67"/>
      <c r="N587" s="67"/>
      <c r="O587" s="67"/>
      <c r="P587" s="67"/>
      <c r="Q587" s="133"/>
    </row>
    <row r="588" spans="7:17" ht="16.5">
      <c r="G588" s="67"/>
      <c r="H588" s="67"/>
      <c r="I588" s="67"/>
      <c r="J588" s="67"/>
      <c r="K588" s="67"/>
      <c r="L588" s="67"/>
      <c r="M588" s="67"/>
      <c r="N588" s="67"/>
      <c r="O588" s="67"/>
      <c r="P588" s="67"/>
      <c r="Q588" s="133"/>
    </row>
    <row r="589" spans="7:17" ht="16.5">
      <c r="G589" s="67"/>
      <c r="H589" s="67"/>
      <c r="I589" s="67"/>
      <c r="J589" s="67"/>
      <c r="K589" s="67"/>
      <c r="L589" s="67"/>
      <c r="M589" s="67"/>
      <c r="N589" s="67"/>
      <c r="O589" s="67"/>
      <c r="P589" s="67"/>
      <c r="Q589" s="133"/>
    </row>
    <row r="590" spans="7:17" ht="16.5">
      <c r="G590" s="67"/>
      <c r="H590" s="67"/>
      <c r="I590" s="67"/>
      <c r="J590" s="67"/>
      <c r="K590" s="67"/>
      <c r="L590" s="67"/>
      <c r="M590" s="67"/>
      <c r="N590" s="67"/>
      <c r="O590" s="67"/>
      <c r="P590" s="67"/>
      <c r="Q590" s="133"/>
    </row>
    <row r="591" spans="7:17" ht="16.5">
      <c r="G591" s="67"/>
      <c r="H591" s="67"/>
      <c r="I591" s="67"/>
      <c r="J591" s="67"/>
      <c r="K591" s="67"/>
      <c r="L591" s="67"/>
      <c r="M591" s="67"/>
      <c r="N591" s="67"/>
      <c r="O591" s="67"/>
      <c r="P591" s="67"/>
      <c r="Q591" s="133"/>
    </row>
    <row r="592" spans="7:17" ht="16.5">
      <c r="G592" s="67"/>
      <c r="H592" s="67"/>
      <c r="I592" s="67"/>
      <c r="J592" s="67"/>
      <c r="K592" s="67"/>
      <c r="L592" s="67"/>
      <c r="M592" s="67"/>
      <c r="N592" s="67"/>
      <c r="O592" s="67"/>
      <c r="P592" s="67"/>
      <c r="Q592" s="133"/>
    </row>
    <row r="593" spans="7:17" ht="16.5">
      <c r="G593" s="67"/>
      <c r="H593" s="67"/>
      <c r="I593" s="67"/>
      <c r="J593" s="67"/>
      <c r="K593" s="67"/>
      <c r="L593" s="67"/>
      <c r="M593" s="67"/>
      <c r="N593" s="67"/>
      <c r="O593" s="67"/>
      <c r="P593" s="67"/>
      <c r="Q593" s="133"/>
    </row>
    <row r="594" spans="7:17" ht="16.5">
      <c r="G594" s="67"/>
      <c r="H594" s="67"/>
      <c r="I594" s="67"/>
      <c r="J594" s="67"/>
      <c r="K594" s="67"/>
      <c r="L594" s="67"/>
      <c r="M594" s="67"/>
      <c r="N594" s="67"/>
      <c r="O594" s="67"/>
      <c r="P594" s="67"/>
      <c r="Q594" s="133"/>
    </row>
    <row r="595" spans="7:17" ht="16.5">
      <c r="G595" s="67"/>
      <c r="H595" s="67"/>
      <c r="I595" s="67"/>
      <c r="J595" s="67"/>
      <c r="K595" s="67"/>
      <c r="L595" s="67"/>
      <c r="M595" s="67"/>
      <c r="N595" s="67"/>
      <c r="O595" s="67"/>
      <c r="P595" s="67"/>
      <c r="Q595" s="133"/>
    </row>
    <row r="596" spans="7:17" ht="16.5">
      <c r="G596" s="67"/>
      <c r="H596" s="67"/>
      <c r="I596" s="67"/>
      <c r="J596" s="67"/>
      <c r="K596" s="67"/>
      <c r="L596" s="67"/>
      <c r="M596" s="67"/>
      <c r="N596" s="67"/>
      <c r="O596" s="67"/>
      <c r="P596" s="67"/>
      <c r="Q596" s="133"/>
    </row>
    <row r="597" spans="7:17" ht="16.5">
      <c r="G597" s="67"/>
      <c r="H597" s="67"/>
      <c r="I597" s="67"/>
      <c r="J597" s="67"/>
      <c r="K597" s="67"/>
      <c r="L597" s="67"/>
      <c r="M597" s="67"/>
      <c r="N597" s="67"/>
      <c r="O597" s="67"/>
      <c r="P597" s="67"/>
      <c r="Q597" s="133"/>
    </row>
    <row r="598" spans="7:17" ht="16.5">
      <c r="G598" s="67"/>
      <c r="H598" s="67"/>
      <c r="I598" s="67"/>
      <c r="J598" s="67"/>
      <c r="K598" s="67"/>
      <c r="L598" s="67"/>
      <c r="M598" s="67"/>
      <c r="N598" s="67"/>
      <c r="O598" s="67"/>
      <c r="P598" s="67"/>
      <c r="Q598" s="133"/>
    </row>
    <row r="599" spans="7:17" ht="16.5">
      <c r="G599" s="67"/>
      <c r="H599" s="67"/>
      <c r="I599" s="67"/>
      <c r="J599" s="67"/>
      <c r="K599" s="67"/>
      <c r="L599" s="67"/>
      <c r="M599" s="67"/>
      <c r="N599" s="67"/>
      <c r="O599" s="67"/>
      <c r="P599" s="67"/>
      <c r="Q599" s="133"/>
    </row>
    <row r="600" spans="7:17" ht="16.5">
      <c r="G600" s="67"/>
      <c r="H600" s="67"/>
      <c r="I600" s="67"/>
      <c r="J600" s="67"/>
      <c r="K600" s="67"/>
      <c r="L600" s="67"/>
      <c r="M600" s="67"/>
      <c r="N600" s="67"/>
      <c r="O600" s="67"/>
      <c r="P600" s="67"/>
      <c r="Q600" s="133"/>
    </row>
    <row r="601" spans="7:17" ht="16.5">
      <c r="G601" s="67"/>
      <c r="H601" s="67"/>
      <c r="I601" s="67"/>
      <c r="J601" s="67"/>
      <c r="K601" s="67"/>
      <c r="L601" s="67"/>
      <c r="M601" s="67"/>
      <c r="N601" s="67"/>
      <c r="O601" s="67"/>
      <c r="P601" s="67"/>
      <c r="Q601" s="133"/>
    </row>
    <row r="602" spans="7:17" ht="16.5">
      <c r="G602" s="67"/>
      <c r="H602" s="67"/>
      <c r="I602" s="67"/>
      <c r="J602" s="67"/>
      <c r="K602" s="67"/>
      <c r="L602" s="67"/>
      <c r="M602" s="67"/>
      <c r="N602" s="67"/>
      <c r="O602" s="67"/>
      <c r="P602" s="67"/>
      <c r="Q602" s="133"/>
    </row>
    <row r="603" spans="7:17" ht="16.5">
      <c r="G603" s="67"/>
      <c r="H603" s="67"/>
      <c r="I603" s="67"/>
      <c r="J603" s="67"/>
      <c r="K603" s="67"/>
      <c r="L603" s="67"/>
      <c r="M603" s="67"/>
      <c r="N603" s="67"/>
      <c r="O603" s="67"/>
      <c r="P603" s="67"/>
      <c r="Q603" s="133"/>
    </row>
    <row r="604" spans="7:17" ht="16.5">
      <c r="G604" s="67"/>
      <c r="H604" s="67"/>
      <c r="I604" s="67"/>
      <c r="J604" s="67"/>
      <c r="K604" s="67"/>
      <c r="L604" s="67"/>
      <c r="M604" s="67"/>
      <c r="N604" s="67"/>
      <c r="O604" s="67"/>
      <c r="P604" s="67"/>
      <c r="Q604" s="133"/>
    </row>
    <row r="605" spans="7:17" ht="16.5">
      <c r="G605" s="67"/>
      <c r="H605" s="67"/>
      <c r="I605" s="67"/>
      <c r="J605" s="67"/>
      <c r="K605" s="67"/>
      <c r="L605" s="67"/>
      <c r="M605" s="67"/>
      <c r="N605" s="67"/>
      <c r="O605" s="67"/>
      <c r="P605" s="67"/>
      <c r="Q605" s="133"/>
    </row>
    <row r="606" spans="7:17" ht="16.5">
      <c r="G606" s="67"/>
      <c r="H606" s="67"/>
      <c r="I606" s="67"/>
      <c r="J606" s="67"/>
      <c r="K606" s="67"/>
      <c r="L606" s="67"/>
      <c r="M606" s="67"/>
      <c r="N606" s="67"/>
      <c r="O606" s="67"/>
      <c r="P606" s="67"/>
      <c r="Q606" s="133"/>
    </row>
    <row r="607" spans="7:17" ht="16.5">
      <c r="G607" s="67"/>
      <c r="H607" s="67"/>
      <c r="I607" s="67"/>
      <c r="J607" s="67"/>
      <c r="K607" s="67"/>
      <c r="L607" s="67"/>
      <c r="M607" s="67"/>
      <c r="N607" s="67"/>
      <c r="O607" s="67"/>
      <c r="P607" s="67"/>
      <c r="Q607" s="133"/>
    </row>
    <row r="608" spans="7:17" ht="16.5">
      <c r="G608" s="67"/>
      <c r="H608" s="67"/>
      <c r="I608" s="67"/>
      <c r="J608" s="67"/>
      <c r="K608" s="67"/>
      <c r="L608" s="67"/>
      <c r="M608" s="67"/>
      <c r="N608" s="67"/>
      <c r="O608" s="67"/>
      <c r="P608" s="67"/>
      <c r="Q608" s="133"/>
    </row>
    <row r="609" spans="7:17" ht="16.5">
      <c r="G609" s="67"/>
      <c r="H609" s="67"/>
      <c r="I609" s="67"/>
      <c r="J609" s="67"/>
      <c r="K609" s="67"/>
      <c r="L609" s="67"/>
      <c r="M609" s="67"/>
      <c r="N609" s="67"/>
      <c r="O609" s="67"/>
      <c r="P609" s="67"/>
      <c r="Q609" s="133"/>
    </row>
    <row r="610" spans="7:17" ht="16.5">
      <c r="G610" s="67"/>
      <c r="H610" s="67"/>
      <c r="I610" s="67"/>
      <c r="J610" s="67"/>
      <c r="K610" s="67"/>
      <c r="L610" s="67"/>
      <c r="M610" s="67"/>
      <c r="N610" s="67"/>
      <c r="O610" s="67"/>
      <c r="P610" s="67"/>
      <c r="Q610" s="133"/>
    </row>
    <row r="611" spans="7:17" ht="16.5">
      <c r="G611" s="67"/>
      <c r="H611" s="67"/>
      <c r="I611" s="67"/>
      <c r="J611" s="67"/>
      <c r="K611" s="67"/>
      <c r="L611" s="67"/>
      <c r="M611" s="67"/>
      <c r="N611" s="67"/>
      <c r="O611" s="67"/>
      <c r="P611" s="67"/>
      <c r="Q611" s="133"/>
    </row>
    <row r="612" spans="7:17" ht="16.5">
      <c r="G612" s="67"/>
      <c r="H612" s="67"/>
      <c r="I612" s="67"/>
      <c r="J612" s="67"/>
      <c r="K612" s="67"/>
      <c r="L612" s="67"/>
      <c r="M612" s="67"/>
      <c r="N612" s="67"/>
      <c r="O612" s="67"/>
      <c r="P612" s="67"/>
      <c r="Q612" s="133"/>
    </row>
    <row r="613" spans="7:17" ht="16.5">
      <c r="G613" s="67"/>
      <c r="H613" s="67"/>
      <c r="I613" s="67"/>
      <c r="J613" s="67"/>
      <c r="K613" s="67"/>
      <c r="L613" s="67"/>
      <c r="M613" s="67"/>
      <c r="N613" s="67"/>
      <c r="O613" s="67"/>
      <c r="P613" s="67"/>
      <c r="Q613" s="133"/>
    </row>
    <row r="614" spans="7:17" ht="16.5">
      <c r="G614" s="67"/>
      <c r="H614" s="67"/>
      <c r="I614" s="67"/>
      <c r="J614" s="67"/>
      <c r="K614" s="67"/>
      <c r="L614" s="67"/>
      <c r="M614" s="67"/>
      <c r="N614" s="67"/>
      <c r="O614" s="67"/>
      <c r="P614" s="67"/>
      <c r="Q614" s="133"/>
    </row>
    <row r="615" spans="7:17" ht="16.5">
      <c r="G615" s="67"/>
      <c r="H615" s="67"/>
      <c r="I615" s="67"/>
      <c r="J615" s="67"/>
      <c r="K615" s="67"/>
      <c r="L615" s="67"/>
      <c r="M615" s="67"/>
      <c r="N615" s="67"/>
      <c r="O615" s="67"/>
      <c r="P615" s="67"/>
      <c r="Q615" s="133"/>
    </row>
    <row r="616" spans="7:17" ht="16.5">
      <c r="G616" s="67"/>
      <c r="H616" s="67"/>
      <c r="I616" s="67"/>
      <c r="J616" s="67"/>
      <c r="K616" s="67"/>
      <c r="L616" s="67"/>
      <c r="M616" s="67"/>
      <c r="N616" s="67"/>
      <c r="O616" s="67"/>
      <c r="P616" s="67"/>
      <c r="Q616" s="133"/>
    </row>
    <row r="617" spans="7:17" ht="16.5">
      <c r="G617" s="67"/>
      <c r="H617" s="67"/>
      <c r="I617" s="67"/>
      <c r="J617" s="67"/>
      <c r="K617" s="67"/>
      <c r="L617" s="67"/>
      <c r="M617" s="67"/>
      <c r="N617" s="67"/>
      <c r="O617" s="67"/>
      <c r="P617" s="67"/>
      <c r="Q617" s="133"/>
    </row>
    <row r="618" spans="7:17" ht="16.5">
      <c r="G618" s="67"/>
      <c r="H618" s="67"/>
      <c r="I618" s="67"/>
      <c r="J618" s="67"/>
      <c r="K618" s="67"/>
      <c r="L618" s="67"/>
      <c r="M618" s="67"/>
      <c r="N618" s="67"/>
      <c r="O618" s="67"/>
      <c r="P618" s="67"/>
      <c r="Q618" s="133"/>
    </row>
    <row r="619" spans="7:17" ht="16.5">
      <c r="G619" s="67"/>
      <c r="H619" s="67"/>
      <c r="I619" s="67"/>
      <c r="J619" s="67"/>
      <c r="K619" s="67"/>
      <c r="L619" s="67"/>
      <c r="M619" s="67"/>
      <c r="N619" s="67"/>
      <c r="O619" s="67"/>
      <c r="P619" s="67"/>
      <c r="Q619" s="133"/>
    </row>
  </sheetData>
  <mergeCells count="13">
    <mergeCell ref="G5:G6"/>
    <mergeCell ref="N5:N6"/>
    <mergeCell ref="P5:P6"/>
    <mergeCell ref="H1:Q1"/>
    <mergeCell ref="A1:G1"/>
    <mergeCell ref="A3:A6"/>
    <mergeCell ref="N3:Q3"/>
    <mergeCell ref="B4:B6"/>
    <mergeCell ref="C4:G4"/>
    <mergeCell ref="H4:H6"/>
    <mergeCell ref="N4:O4"/>
    <mergeCell ref="P4:Q4"/>
    <mergeCell ref="C5:F5"/>
  </mergeCells>
  <printOptions/>
  <pageMargins left="0.4724409448818898" right="0.4724409448818898" top="0.7874015748031497" bottom="0.7874015748031497" header="0.3937007874015748" footer="0.3937007874015748"/>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行政院主計處</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固定資產建設改良擴充計畫及其成本效益分析綜計表</dc:title>
  <dc:subject>固定資產建設改良擴充計畫及其成本效益分析綜計表</dc:subject>
  <dc:creator>第2局</dc:creator>
  <cp:keywords/>
  <dc:description/>
  <cp:lastModifiedBy>b108</cp:lastModifiedBy>
  <cp:lastPrinted>2010-08-21T02:33:31Z</cp:lastPrinted>
  <dcterms:created xsi:type="dcterms:W3CDTF">2008-08-08T09:09:19Z</dcterms:created>
  <dcterms:modified xsi:type="dcterms:W3CDTF">2010-08-21T02:40:46Z</dcterms:modified>
  <cp:category>I13</cp:category>
  <cp:version/>
  <cp:contentType/>
  <cp:contentStatus/>
</cp:coreProperties>
</file>