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75" windowWidth="11745" windowHeight="7455" activeTab="0"/>
  </bookViews>
  <sheets>
    <sheet name="Sheet1" sheetId="1" r:id="rId1"/>
  </sheets>
  <definedNames>
    <definedName name="_xlnm.Print_Area" localSheetId="0">'Sheet1'!$A$1:$AS$48</definedName>
  </definedNames>
  <calcPr fullCalcOnLoad="1"/>
</workbook>
</file>

<file path=xl/sharedStrings.xml><?xml version="1.0" encoding="utf-8"?>
<sst xmlns="http://schemas.openxmlformats.org/spreadsheetml/2006/main" count="173" uniqueCount="55">
  <si>
    <t>單位：新臺幣千元</t>
  </si>
  <si>
    <t>中央政府</t>
  </si>
  <si>
    <t>地方政府</t>
  </si>
  <si>
    <t>外國政府</t>
  </si>
  <si>
    <t>合計</t>
  </si>
  <si>
    <t>營業總支出部分</t>
  </si>
  <si>
    <t>資本支出部分</t>
  </si>
  <si>
    <t>所得稅</t>
  </si>
  <si>
    <t>消費與
行為稅</t>
  </si>
  <si>
    <t>特別
稅課</t>
  </si>
  <si>
    <t>小計</t>
  </si>
  <si>
    <t>規費</t>
  </si>
  <si>
    <t>特別稅課</t>
  </si>
  <si>
    <t>土地稅</t>
  </si>
  <si>
    <t>契稅</t>
  </si>
  <si>
    <t>房屋稅</t>
  </si>
  <si>
    <t>總計</t>
  </si>
  <si>
    <t>中央銀行</t>
  </si>
  <si>
    <t>漢翔航空工業股份有限公司</t>
  </si>
  <si>
    <t>中國輸出入銀行</t>
  </si>
  <si>
    <t>財政部印刷廠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</si>
  <si>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</si>
  <si>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</si>
  <si>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</si>
  <si>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</si>
  <si>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</si>
  <si>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勞工保險局</t>
  </si>
  <si>
    <t>機     關     名     稱</t>
  </si>
  <si>
    <t>臺灣菸酒股份有限公司</t>
  </si>
  <si>
    <t>丁６、 繳　納　各　項　稅　捐</t>
  </si>
  <si>
    <t>丁６、 繳　納　各　項　稅　捐</t>
  </si>
  <si>
    <r>
      <t>丁６、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繳　納　各　項　稅　捐</t>
    </r>
  </si>
  <si>
    <t>丁６、 繳　納　各　項　稅　捐</t>
  </si>
  <si>
    <t>與　規　費　綜　計　表</t>
  </si>
  <si>
    <r>
      <t>與　規　費　綜　計　表　</t>
    </r>
    <r>
      <rPr>
        <b/>
        <sz val="14"/>
        <rFont val="華康粗明體"/>
        <family val="3"/>
      </rPr>
      <t>(續)</t>
    </r>
  </si>
  <si>
    <t>台灣電力股份有限公司</t>
  </si>
  <si>
    <t>行　政　院　主　管</t>
  </si>
  <si>
    <t>經　濟　部　主　管</t>
  </si>
  <si>
    <t>台灣中油股份有限公司</t>
  </si>
  <si>
    <t>台灣自來水股份有限公司</t>
  </si>
  <si>
    <t>交　通　部　主　管</t>
  </si>
  <si>
    <t>臺灣金融控股股份有限公司</t>
  </si>
  <si>
    <t>行　政　院　主　管</t>
  </si>
  <si>
    <t>台灣中油股份有限公司</t>
  </si>
  <si>
    <t>臺灣土地銀行股份有限公司</t>
  </si>
  <si>
    <t>中華郵政股份有限公司</t>
  </si>
  <si>
    <t>台灣糖業股份有限公司</t>
  </si>
  <si>
    <t>財　政　部　主　管</t>
  </si>
  <si>
    <t>桃園國際機場股份有限公司</t>
  </si>
  <si>
    <t>中央存款保險股份有限公司</t>
  </si>
  <si>
    <r>
      <t>　　郵政公司</t>
    </r>
    <r>
      <rPr>
        <sz val="9"/>
        <color indexed="8"/>
        <rFont val="Times New Roman"/>
        <family val="1"/>
      </rPr>
      <t>68,593</t>
    </r>
    <r>
      <rPr>
        <sz val="9"/>
        <color indexed="8"/>
        <rFont val="新細明體"/>
        <family val="1"/>
      </rPr>
      <t>千元</t>
    </r>
    <r>
      <rPr>
        <sz val="9"/>
        <color indexed="8"/>
        <rFont val="Times New Roman"/>
        <family val="1"/>
      </rPr>
      <t>)</t>
    </r>
    <r>
      <rPr>
        <sz val="9"/>
        <color indexed="8"/>
        <rFont val="新細明體"/>
        <family val="1"/>
      </rPr>
      <t>。</t>
    </r>
  </si>
  <si>
    <r>
      <t>千元，漢翔航空工業公司</t>
    </r>
    <r>
      <rPr>
        <sz val="9"/>
        <color indexed="8"/>
        <rFont val="Times New Roman"/>
        <family val="1"/>
      </rPr>
      <t>164,807</t>
    </r>
    <r>
      <rPr>
        <sz val="9"/>
        <color indexed="8"/>
        <rFont val="新細明體"/>
        <family val="1"/>
      </rPr>
      <t>千元，台灣自來水公司</t>
    </r>
    <r>
      <rPr>
        <sz val="9"/>
        <color indexed="8"/>
        <rFont val="Times New Roman"/>
        <family val="1"/>
      </rPr>
      <t>450,000</t>
    </r>
    <r>
      <rPr>
        <sz val="9"/>
        <color indexed="8"/>
        <rFont val="新細明體"/>
        <family val="1"/>
      </rPr>
      <t>千元，財政部印刷廠</t>
    </r>
    <r>
      <rPr>
        <sz val="9"/>
        <color indexed="8"/>
        <rFont val="Times New Roman"/>
        <family val="1"/>
      </rPr>
      <t>17,000</t>
    </r>
    <r>
      <rPr>
        <sz val="9"/>
        <color indexed="8"/>
        <rFont val="新細明體"/>
        <family val="1"/>
      </rPr>
      <t>千元，臺灣菸酒公司</t>
    </r>
    <r>
      <rPr>
        <sz val="9"/>
        <color indexed="8"/>
        <rFont val="Times New Roman"/>
        <family val="1"/>
      </rPr>
      <t>2,692,265</t>
    </r>
    <r>
      <rPr>
        <sz val="9"/>
        <color indexed="8"/>
        <rFont val="新細明體"/>
        <family val="1"/>
      </rPr>
      <t>千元，中華</t>
    </r>
  </si>
  <si>
    <r>
      <t>註：本表未包括代徵營業稅</t>
    </r>
    <r>
      <rPr>
        <sz val="9"/>
        <color indexed="8"/>
        <rFont val="Times New Roman"/>
        <family val="1"/>
      </rPr>
      <t>48,761,988</t>
    </r>
    <r>
      <rPr>
        <sz val="9"/>
        <color indexed="8"/>
        <rFont val="新細明體"/>
        <family val="1"/>
      </rPr>
      <t>千元(包括台灣糖業公司</t>
    </r>
    <r>
      <rPr>
        <sz val="9"/>
        <color indexed="8"/>
        <rFont val="Times New Roman"/>
        <family val="1"/>
      </rPr>
      <t>1,382,087</t>
    </r>
    <r>
      <rPr>
        <sz val="9"/>
        <color indexed="8"/>
        <rFont val="新細明體"/>
        <family val="1"/>
      </rPr>
      <t>千元，台灣中油公司</t>
    </r>
    <r>
      <rPr>
        <sz val="9"/>
        <color indexed="8"/>
        <rFont val="Times New Roman"/>
        <family val="1"/>
      </rPr>
      <t>39,791,340</t>
    </r>
    <r>
      <rPr>
        <sz val="9"/>
        <color indexed="8"/>
        <rFont val="新細明體"/>
        <family val="1"/>
      </rPr>
      <t>千元，台灣電力公司</t>
    </r>
    <r>
      <rPr>
        <sz val="9"/>
        <color indexed="8"/>
        <rFont val="Times New Roman"/>
        <family val="1"/>
      </rPr>
      <t>4,195,896</t>
    </r>
  </si>
  <si>
    <t>勞工委員會主管</t>
  </si>
  <si>
    <t>金融監督管理委員會主管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</si>
</sst>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2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22"/>
      <name val="華康粗明體"/>
      <family val="3"/>
    </font>
    <font>
      <sz val="10"/>
      <name val="華康中黑體"/>
      <family val="3"/>
    </font>
    <font>
      <sz val="11"/>
      <name val="華康中黑體"/>
      <family val="3"/>
    </font>
    <font>
      <sz val="11"/>
      <name val="新細明體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4"/>
      <name val="華康粗明體"/>
      <family val="3"/>
    </font>
    <font>
      <b/>
      <sz val="10"/>
      <color indexed="10"/>
      <name val="Times New Roman"/>
      <family val="1"/>
    </font>
    <font>
      <b/>
      <sz val="12"/>
      <color indexed="10"/>
      <name val="新細明體"/>
      <family val="1"/>
    </font>
    <font>
      <sz val="11"/>
      <color indexed="10"/>
      <name val="新細明體"/>
      <family val="1"/>
    </font>
    <font>
      <sz val="10"/>
      <color indexed="10"/>
      <name val="Times New Roman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0"/>
      <color indexed="8"/>
      <name val="新細明體"/>
      <family val="1"/>
    </font>
    <font>
      <b/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horizontal="distributed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vertical="top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3" fontId="7" fillId="0" borderId="3" xfId="0" applyNumberFormat="1" applyFont="1" applyBorder="1" applyAlignment="1">
      <alignment horizontal="distributed" vertical="top" wrapText="1"/>
    </xf>
    <xf numFmtId="3" fontId="8" fillId="0" borderId="3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11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3" fontId="13" fillId="0" borderId="0" xfId="0" applyNumberFormat="1" applyFont="1" applyAlignment="1">
      <alignment horizontal="distributed" vertical="top" wrapText="1"/>
    </xf>
    <xf numFmtId="3" fontId="14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3" fontId="13" fillId="0" borderId="0" xfId="0" applyNumberFormat="1" applyFont="1" applyAlignment="1">
      <alignment horizontal="distributed" vertical="top"/>
    </xf>
    <xf numFmtId="3" fontId="13" fillId="0" borderId="0" xfId="0" applyNumberFormat="1" applyFont="1" applyAlignment="1">
      <alignment vertical="top"/>
    </xf>
    <xf numFmtId="3" fontId="16" fillId="0" borderId="0" xfId="0" applyNumberFormat="1" applyFont="1" applyAlignment="1">
      <alignment horizontal="distributed" vertical="top" wrapText="1"/>
    </xf>
    <xf numFmtId="3" fontId="17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3" fontId="19" fillId="0" borderId="0" xfId="0" applyNumberFormat="1" applyFont="1" applyAlignment="1">
      <alignment horizontal="center" vertical="top" wrapText="1"/>
    </xf>
    <xf numFmtId="3" fontId="20" fillId="0" borderId="0" xfId="0" applyNumberFormat="1" applyFont="1" applyAlignment="1">
      <alignment vertical="top"/>
    </xf>
    <xf numFmtId="3" fontId="14" fillId="0" borderId="0" xfId="0" applyNumberFormat="1" applyFont="1" applyBorder="1" applyAlignment="1">
      <alignment vertical="top"/>
    </xf>
    <xf numFmtId="3" fontId="21" fillId="0" borderId="0" xfId="0" applyNumberFormat="1" applyFont="1" applyAlignment="1">
      <alignment vertical="top"/>
    </xf>
    <xf numFmtId="3" fontId="16" fillId="0" borderId="0" xfId="0" applyNumberFormat="1" applyFont="1" applyBorder="1" applyAlignment="1">
      <alignment horizontal="distributed" vertical="top" wrapText="1"/>
    </xf>
    <xf numFmtId="3" fontId="17" fillId="0" borderId="0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3" fontId="20" fillId="0" borderId="0" xfId="0" applyNumberFormat="1" applyFont="1" applyBorder="1" applyAlignment="1">
      <alignment vertical="top"/>
    </xf>
    <xf numFmtId="0" fontId="18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19" fillId="0" borderId="3" xfId="0" applyNumberFormat="1" applyFont="1" applyBorder="1" applyAlignment="1">
      <alignment horizontal="distributed" wrapText="1"/>
    </xf>
    <xf numFmtId="3" fontId="20" fillId="0" borderId="3" xfId="0" applyNumberFormat="1" applyFont="1" applyBorder="1" applyAlignment="1">
      <alignment/>
    </xf>
    <xf numFmtId="0" fontId="24" fillId="0" borderId="0" xfId="0" applyFont="1" applyAlignment="1">
      <alignment/>
    </xf>
    <xf numFmtId="3" fontId="16" fillId="0" borderId="0" xfId="0" applyNumberFormat="1" applyFont="1" applyFill="1" applyAlignment="1">
      <alignment horizontal="distributed" vertical="top" wrapText="1"/>
    </xf>
    <xf numFmtId="3" fontId="13" fillId="0" borderId="0" xfId="0" applyNumberFormat="1" applyFont="1" applyFill="1" applyAlignment="1">
      <alignment horizontal="distributed" vertical="top"/>
    </xf>
    <xf numFmtId="3" fontId="19" fillId="0" borderId="0" xfId="0" applyNumberFormat="1" applyFont="1" applyFill="1" applyAlignment="1">
      <alignment horizontal="center" vertical="top" wrapText="1"/>
    </xf>
    <xf numFmtId="3" fontId="17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vertical="top"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 vertical="top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 horizontal="left" vertical="top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7" fillId="0" borderId="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48"/>
  <sheetViews>
    <sheetView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9" sqref="E9"/>
    </sheetView>
  </sheetViews>
  <sheetFormatPr defaultColWidth="9.00390625" defaultRowHeight="16.5"/>
  <cols>
    <col min="1" max="1" width="25.50390625" style="0" customWidth="1"/>
    <col min="2" max="2" width="8.375" style="0" customWidth="1"/>
    <col min="3" max="3" width="8.875" style="0" customWidth="1"/>
    <col min="4" max="4" width="9.125" style="0" customWidth="1"/>
    <col min="5" max="5" width="10.375" style="0" customWidth="1"/>
    <col min="6" max="6" width="8.00390625" style="0" customWidth="1"/>
    <col min="7" max="7" width="6.375" style="0" customWidth="1"/>
    <col min="8" max="8" width="4.50390625" style="0" customWidth="1"/>
    <col min="9" max="10" width="6.00390625" style="0" customWidth="1"/>
    <col min="11" max="11" width="0.5" style="0" customWidth="1"/>
    <col min="12" max="12" width="7.75390625" style="0" customWidth="1"/>
    <col min="13" max="13" width="6.875" style="0" customWidth="1"/>
    <col min="14" max="15" width="8.00390625" style="0" customWidth="1"/>
    <col min="16" max="16" width="5.125" style="0" customWidth="1"/>
    <col min="17" max="17" width="8.375" style="0" customWidth="1"/>
    <col min="18" max="18" width="8.00390625" style="0" customWidth="1"/>
    <col min="19" max="19" width="6.625" style="0" customWidth="1"/>
    <col min="20" max="20" width="3.625" style="0" customWidth="1"/>
    <col min="21" max="22" width="6.375" style="0" customWidth="1"/>
    <col min="23" max="23" width="5.375" style="0" customWidth="1"/>
    <col min="24" max="24" width="6.625" style="0" customWidth="1"/>
    <col min="25" max="25" width="5.625" style="0" customWidth="1"/>
    <col min="26" max="26" width="0.5" style="0" customWidth="1"/>
    <col min="27" max="27" width="24.625" style="0" customWidth="1"/>
    <col min="28" max="28" width="9.50390625" style="0" customWidth="1"/>
    <col min="29" max="30" width="7.00390625" style="0" customWidth="1"/>
    <col min="31" max="31" width="8.00390625" style="0" customWidth="1"/>
    <col min="32" max="32" width="6.375" style="0" customWidth="1"/>
    <col min="33" max="33" width="8.125" style="0" customWidth="1"/>
    <col min="34" max="34" width="7.00390625" style="0" customWidth="1"/>
    <col min="35" max="35" width="7.625" style="0" customWidth="1"/>
    <col min="36" max="36" width="7.375" style="0" customWidth="1"/>
    <col min="37" max="37" width="0.5" style="0" customWidth="1"/>
    <col min="38" max="38" width="11.75390625" style="0" customWidth="1"/>
    <col min="39" max="39" width="11.875" style="0" customWidth="1"/>
    <col min="40" max="40" width="10.25390625" style="0" customWidth="1"/>
    <col min="41" max="41" width="11.875" style="0" customWidth="1"/>
    <col min="42" max="42" width="11.75390625" style="0" customWidth="1"/>
    <col min="43" max="43" width="11.375" style="0" customWidth="1"/>
    <col min="44" max="44" width="12.50390625" style="0" customWidth="1"/>
    <col min="45" max="45" width="11.375" style="0" customWidth="1"/>
    <col min="46" max="46" width="6.50390625" style="0" customWidth="1"/>
    <col min="47" max="47" width="11.50390625" style="0" customWidth="1"/>
  </cols>
  <sheetData>
    <row r="1" spans="1:45" ht="30" customHeight="1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27"/>
      <c r="L1" s="84" t="s">
        <v>33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12"/>
      <c r="AA1" s="81" t="s">
        <v>31</v>
      </c>
      <c r="AB1" s="81"/>
      <c r="AC1" s="81"/>
      <c r="AD1" s="81"/>
      <c r="AE1" s="81"/>
      <c r="AF1" s="81"/>
      <c r="AG1" s="81"/>
      <c r="AH1" s="81"/>
      <c r="AI1" s="81"/>
      <c r="AJ1" s="81"/>
      <c r="AK1" s="11"/>
      <c r="AL1" s="82" t="s">
        <v>34</v>
      </c>
      <c r="AM1" s="82"/>
      <c r="AN1" s="82"/>
      <c r="AO1" s="82"/>
      <c r="AP1" s="82"/>
      <c r="AQ1" s="82"/>
      <c r="AR1" s="82"/>
      <c r="AS1" s="82"/>
    </row>
    <row r="2" spans="1:45" s="1" customFormat="1" ht="20.25" customHeight="1">
      <c r="A2" s="2"/>
      <c r="W2" s="31"/>
      <c r="X2" s="31"/>
      <c r="Y2" s="32" t="s">
        <v>0</v>
      </c>
      <c r="Z2" s="21"/>
      <c r="AA2" s="2"/>
      <c r="AC2" s="3"/>
      <c r="AL2" s="10"/>
      <c r="AR2" s="30"/>
      <c r="AS2" s="32" t="s">
        <v>0</v>
      </c>
    </row>
    <row r="3" spans="1:132" s="1" customFormat="1" ht="22.5" customHeight="1">
      <c r="A3" s="68" t="s">
        <v>27</v>
      </c>
      <c r="B3" s="71" t="s">
        <v>1</v>
      </c>
      <c r="C3" s="72"/>
      <c r="D3" s="72"/>
      <c r="E3" s="72"/>
      <c r="F3" s="72"/>
      <c r="G3" s="72"/>
      <c r="H3" s="72"/>
      <c r="I3" s="72"/>
      <c r="J3" s="73"/>
      <c r="K3" s="20"/>
      <c r="L3" s="74" t="s">
        <v>2</v>
      </c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25"/>
      <c r="AA3" s="68" t="s">
        <v>27</v>
      </c>
      <c r="AB3" s="71" t="s">
        <v>3</v>
      </c>
      <c r="AC3" s="72"/>
      <c r="AD3" s="72"/>
      <c r="AE3" s="72"/>
      <c r="AF3" s="72"/>
      <c r="AG3" s="72"/>
      <c r="AH3" s="72"/>
      <c r="AI3" s="72"/>
      <c r="AJ3" s="73"/>
      <c r="AK3" s="20"/>
      <c r="AL3" s="77" t="s">
        <v>4</v>
      </c>
      <c r="AM3" s="78"/>
      <c r="AN3" s="78"/>
      <c r="AO3" s="78"/>
      <c r="AP3" s="78"/>
      <c r="AQ3" s="78"/>
      <c r="AR3" s="78"/>
      <c r="AS3" s="78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</row>
    <row r="4" spans="1:132" s="1" customFormat="1" ht="21.75" customHeight="1">
      <c r="A4" s="69"/>
      <c r="B4" s="71" t="s">
        <v>5</v>
      </c>
      <c r="C4" s="72"/>
      <c r="D4" s="72"/>
      <c r="E4" s="72"/>
      <c r="F4" s="73"/>
      <c r="G4" s="71" t="s">
        <v>6</v>
      </c>
      <c r="H4" s="72"/>
      <c r="I4" s="72"/>
      <c r="J4" s="73"/>
      <c r="K4" s="20"/>
      <c r="L4" s="74" t="s">
        <v>5</v>
      </c>
      <c r="M4" s="75"/>
      <c r="N4" s="75"/>
      <c r="O4" s="75"/>
      <c r="P4" s="75"/>
      <c r="Q4" s="75"/>
      <c r="R4" s="76"/>
      <c r="S4" s="74" t="s">
        <v>6</v>
      </c>
      <c r="T4" s="75"/>
      <c r="U4" s="75"/>
      <c r="V4" s="75"/>
      <c r="W4" s="75"/>
      <c r="X4" s="75"/>
      <c r="Y4" s="75"/>
      <c r="Z4" s="25"/>
      <c r="AA4" s="69"/>
      <c r="AB4" s="74" t="s">
        <v>5</v>
      </c>
      <c r="AC4" s="75"/>
      <c r="AD4" s="75"/>
      <c r="AE4" s="75"/>
      <c r="AF4" s="75"/>
      <c r="AG4" s="75"/>
      <c r="AH4" s="76"/>
      <c r="AI4" s="74" t="s">
        <v>6</v>
      </c>
      <c r="AJ4" s="76"/>
      <c r="AK4" s="25"/>
      <c r="AL4" s="79"/>
      <c r="AM4" s="80"/>
      <c r="AN4" s="80"/>
      <c r="AO4" s="80"/>
      <c r="AP4" s="80"/>
      <c r="AQ4" s="80"/>
      <c r="AR4" s="80"/>
      <c r="AS4" s="80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</row>
    <row r="5" spans="1:132" s="1" customFormat="1" ht="46.5" customHeight="1">
      <c r="A5" s="70"/>
      <c r="B5" s="14" t="s">
        <v>7</v>
      </c>
      <c r="C5" s="15" t="s">
        <v>8</v>
      </c>
      <c r="D5" s="15" t="s">
        <v>9</v>
      </c>
      <c r="E5" s="14" t="s">
        <v>10</v>
      </c>
      <c r="F5" s="14" t="s">
        <v>11</v>
      </c>
      <c r="G5" s="15" t="s">
        <v>8</v>
      </c>
      <c r="H5" s="15" t="s">
        <v>12</v>
      </c>
      <c r="I5" s="14" t="s">
        <v>10</v>
      </c>
      <c r="J5" s="14" t="s">
        <v>11</v>
      </c>
      <c r="K5" s="18"/>
      <c r="L5" s="14" t="s">
        <v>13</v>
      </c>
      <c r="M5" s="14" t="s">
        <v>14</v>
      </c>
      <c r="N5" s="14" t="s">
        <v>15</v>
      </c>
      <c r="O5" s="15" t="s">
        <v>8</v>
      </c>
      <c r="P5" s="15" t="s">
        <v>9</v>
      </c>
      <c r="Q5" s="14" t="s">
        <v>10</v>
      </c>
      <c r="R5" s="14" t="s">
        <v>11</v>
      </c>
      <c r="S5" s="14" t="s">
        <v>13</v>
      </c>
      <c r="T5" s="14" t="s">
        <v>14</v>
      </c>
      <c r="U5" s="14" t="s">
        <v>15</v>
      </c>
      <c r="V5" s="15" t="s">
        <v>8</v>
      </c>
      <c r="W5" s="15" t="s">
        <v>9</v>
      </c>
      <c r="X5" s="14" t="s">
        <v>10</v>
      </c>
      <c r="Y5" s="26" t="s">
        <v>11</v>
      </c>
      <c r="Z5" s="18"/>
      <c r="AA5" s="70"/>
      <c r="AB5" s="14" t="s">
        <v>7</v>
      </c>
      <c r="AC5" s="14" t="s">
        <v>13</v>
      </c>
      <c r="AD5" s="14" t="s">
        <v>15</v>
      </c>
      <c r="AE5" s="15" t="s">
        <v>8</v>
      </c>
      <c r="AF5" s="15" t="s">
        <v>9</v>
      </c>
      <c r="AG5" s="14" t="s">
        <v>10</v>
      </c>
      <c r="AH5" s="14" t="s">
        <v>11</v>
      </c>
      <c r="AI5" s="15" t="s">
        <v>8</v>
      </c>
      <c r="AJ5" s="14" t="s">
        <v>10</v>
      </c>
      <c r="AK5" s="18"/>
      <c r="AL5" s="14" t="s">
        <v>7</v>
      </c>
      <c r="AM5" s="14" t="s">
        <v>13</v>
      </c>
      <c r="AN5" s="14" t="s">
        <v>14</v>
      </c>
      <c r="AO5" s="14" t="s">
        <v>15</v>
      </c>
      <c r="AP5" s="15" t="s">
        <v>8</v>
      </c>
      <c r="AQ5" s="15" t="s">
        <v>9</v>
      </c>
      <c r="AR5" s="14" t="s">
        <v>16</v>
      </c>
      <c r="AS5" s="26" t="s">
        <v>11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</row>
    <row r="6" spans="1:47" ht="21.75" customHeight="1">
      <c r="A6" s="19"/>
      <c r="B6" s="4"/>
      <c r="C6" s="5"/>
      <c r="D6" s="5"/>
      <c r="E6" s="4"/>
      <c r="F6" s="4"/>
      <c r="G6" s="5"/>
      <c r="H6" s="5"/>
      <c r="I6" s="4"/>
      <c r="J6" s="4"/>
      <c r="K6" s="4"/>
      <c r="L6" s="22"/>
      <c r="M6" s="22"/>
      <c r="N6" s="22"/>
      <c r="O6" s="23"/>
      <c r="P6" s="23"/>
      <c r="Q6" s="22"/>
      <c r="R6" s="22"/>
      <c r="S6" s="22"/>
      <c r="T6" s="22"/>
      <c r="U6" s="22"/>
      <c r="V6" s="23"/>
      <c r="W6" s="23"/>
      <c r="X6" s="22"/>
      <c r="Y6" s="22"/>
      <c r="Z6" s="22"/>
      <c r="AA6" s="19"/>
      <c r="AB6" s="4"/>
      <c r="AC6" s="4"/>
      <c r="AD6" s="4"/>
      <c r="AE6" s="5"/>
      <c r="AF6" s="5"/>
      <c r="AG6" s="4"/>
      <c r="AH6" s="4"/>
      <c r="AI6" s="5"/>
      <c r="AJ6" s="4"/>
      <c r="AK6" s="4"/>
      <c r="AL6" s="4"/>
      <c r="AM6" s="4"/>
      <c r="AN6" s="4"/>
      <c r="AO6" s="4"/>
      <c r="AP6" s="5"/>
      <c r="AQ6" s="5"/>
      <c r="AR6" s="4"/>
      <c r="AS6" s="4"/>
      <c r="AU6" s="62"/>
    </row>
    <row r="7" spans="1:45" s="34" customFormat="1" ht="34.5" customHeight="1">
      <c r="A7" s="43" t="s">
        <v>36</v>
      </c>
      <c r="B7" s="44">
        <f>B8</f>
        <v>11732</v>
      </c>
      <c r="C7" s="44">
        <f>C8</f>
        <v>148000</v>
      </c>
      <c r="D7" s="44"/>
      <c r="E7" s="44">
        <f>E8</f>
        <v>159732</v>
      </c>
      <c r="F7" s="44">
        <f>F8</f>
        <v>4354</v>
      </c>
      <c r="G7" s="44"/>
      <c r="H7" s="44"/>
      <c r="I7" s="44"/>
      <c r="J7" s="44"/>
      <c r="K7" s="33">
        <v>0</v>
      </c>
      <c r="L7" s="44">
        <f>L8</f>
        <v>6111</v>
      </c>
      <c r="M7" s="44"/>
      <c r="N7" s="44">
        <f>N8</f>
        <v>3168</v>
      </c>
      <c r="O7" s="44">
        <f>O8</f>
        <v>1570</v>
      </c>
      <c r="P7" s="44"/>
      <c r="Q7" s="44">
        <f>Q8</f>
        <v>10849</v>
      </c>
      <c r="R7" s="44">
        <f>R8</f>
        <v>397</v>
      </c>
      <c r="S7" s="44"/>
      <c r="T7" s="33"/>
      <c r="U7" s="33"/>
      <c r="V7" s="33"/>
      <c r="W7" s="44"/>
      <c r="X7" s="44"/>
      <c r="Y7" s="44"/>
      <c r="Z7" s="44"/>
      <c r="AA7" s="43" t="s">
        <v>42</v>
      </c>
      <c r="AB7" s="44"/>
      <c r="AC7" s="33"/>
      <c r="AD7" s="44"/>
      <c r="AE7" s="44"/>
      <c r="AF7" s="44">
        <f>AF8</f>
        <v>2157</v>
      </c>
      <c r="AG7" s="44">
        <f>AG8</f>
        <v>2157</v>
      </c>
      <c r="AH7" s="44"/>
      <c r="AI7" s="44"/>
      <c r="AJ7" s="33"/>
      <c r="AK7" s="33">
        <v>0</v>
      </c>
      <c r="AL7" s="44">
        <f>AL8</f>
        <v>11732</v>
      </c>
      <c r="AM7" s="44">
        <f>AM8</f>
        <v>6111</v>
      </c>
      <c r="AN7" s="44"/>
      <c r="AO7" s="44">
        <f>AO8</f>
        <v>3168</v>
      </c>
      <c r="AP7" s="44">
        <f>AP8</f>
        <v>149570</v>
      </c>
      <c r="AQ7" s="44">
        <f>AQ8</f>
        <v>2157</v>
      </c>
      <c r="AR7" s="44">
        <f>AR8</f>
        <v>172738</v>
      </c>
      <c r="AS7" s="44">
        <f>AS8</f>
        <v>4751</v>
      </c>
    </row>
    <row r="8" spans="1:54" s="37" customFormat="1" ht="34.5" customHeight="1">
      <c r="A8" s="40" t="s">
        <v>17</v>
      </c>
      <c r="B8" s="41">
        <v>11732</v>
      </c>
      <c r="C8" s="41">
        <v>148000</v>
      </c>
      <c r="D8" s="41"/>
      <c r="E8" s="41">
        <f>B8+C8+D8</f>
        <v>159732</v>
      </c>
      <c r="F8" s="41">
        <v>4354</v>
      </c>
      <c r="G8" s="41"/>
      <c r="H8" s="41"/>
      <c r="I8" s="41"/>
      <c r="J8" s="41"/>
      <c r="K8" s="36"/>
      <c r="L8" s="41">
        <v>6111</v>
      </c>
      <c r="M8" s="41"/>
      <c r="N8" s="41">
        <v>3168</v>
      </c>
      <c r="O8" s="41">
        <v>1570</v>
      </c>
      <c r="P8" s="41"/>
      <c r="Q8" s="41">
        <f>L8+M8+N8+O8+P8</f>
        <v>10849</v>
      </c>
      <c r="R8" s="41">
        <v>397</v>
      </c>
      <c r="S8" s="41"/>
      <c r="T8" s="36"/>
      <c r="U8" s="36"/>
      <c r="V8" s="36"/>
      <c r="W8" s="41"/>
      <c r="X8" s="41"/>
      <c r="Y8" s="41"/>
      <c r="Z8" s="41"/>
      <c r="AA8" s="40" t="s">
        <v>17</v>
      </c>
      <c r="AB8" s="41"/>
      <c r="AC8" s="36"/>
      <c r="AD8" s="41"/>
      <c r="AE8" s="41"/>
      <c r="AF8" s="41">
        <v>2157</v>
      </c>
      <c r="AG8" s="41">
        <f>AB8+AC8+AD8+AE8+AF8</f>
        <v>2157</v>
      </c>
      <c r="AH8" s="41"/>
      <c r="AI8" s="41"/>
      <c r="AJ8" s="36"/>
      <c r="AK8" s="36"/>
      <c r="AL8" s="41">
        <f>+B8+AB8</f>
        <v>11732</v>
      </c>
      <c r="AM8" s="41">
        <f>+L8+S8+AC8</f>
        <v>6111</v>
      </c>
      <c r="AN8" s="41"/>
      <c r="AO8" s="41">
        <f>+N8+U8+AD8</f>
        <v>3168</v>
      </c>
      <c r="AP8" s="41">
        <f>+C8+G8+O8+V8+AE8+AI8</f>
        <v>149570</v>
      </c>
      <c r="AQ8" s="41">
        <f>+D8+H8+P8+W8+AF8</f>
        <v>2157</v>
      </c>
      <c r="AR8" s="41">
        <f aca="true" t="shared" si="0" ref="AR8:AR22">AL8+AM8+AN8+AO8+AP8+AQ8</f>
        <v>172738</v>
      </c>
      <c r="AS8" s="41">
        <f>+F8+J8+R8+Y8+AH8</f>
        <v>4751</v>
      </c>
      <c r="AU8" s="63"/>
      <c r="AV8" s="63"/>
      <c r="AW8" s="63"/>
      <c r="AX8" s="63"/>
      <c r="AY8" s="63"/>
      <c r="AZ8" s="63"/>
      <c r="BA8" s="63"/>
      <c r="BB8" s="63"/>
    </row>
    <row r="9" spans="1:54" s="37" customFormat="1" ht="27" customHeight="1">
      <c r="A9" s="38"/>
      <c r="B9" s="36"/>
      <c r="C9" s="36"/>
      <c r="D9" s="36"/>
      <c r="E9" s="46"/>
      <c r="F9" s="36"/>
      <c r="G9" s="36"/>
      <c r="H9" s="36"/>
      <c r="I9" s="36"/>
      <c r="J9" s="36"/>
      <c r="K9" s="36"/>
      <c r="L9" s="41"/>
      <c r="M9" s="41"/>
      <c r="N9" s="41"/>
      <c r="O9" s="41"/>
      <c r="P9" s="41"/>
      <c r="Q9" s="41"/>
      <c r="R9" s="41"/>
      <c r="S9" s="41"/>
      <c r="T9" s="36"/>
      <c r="U9" s="36"/>
      <c r="V9" s="36"/>
      <c r="W9" s="36"/>
      <c r="X9" s="36"/>
      <c r="Y9" s="36"/>
      <c r="Z9" s="36"/>
      <c r="AA9" s="38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41"/>
      <c r="AM9" s="41"/>
      <c r="AN9" s="41"/>
      <c r="AO9" s="41"/>
      <c r="AP9" s="41"/>
      <c r="AQ9" s="41"/>
      <c r="AR9" s="41"/>
      <c r="AS9" s="41"/>
      <c r="AU9" s="63"/>
      <c r="AV9" s="63"/>
      <c r="AW9" s="63"/>
      <c r="AX9" s="63"/>
      <c r="AY9" s="63"/>
      <c r="AZ9" s="63"/>
      <c r="BA9" s="63"/>
      <c r="BB9" s="63"/>
    </row>
    <row r="10" spans="1:54" s="50" customFormat="1" ht="34.5" customHeight="1">
      <c r="A10" s="43" t="s">
        <v>37</v>
      </c>
      <c r="B10" s="44">
        <f aca="true" t="shared" si="1" ref="B10:H10">B11+B12+B13+B14+B15</f>
        <v>1565824</v>
      </c>
      <c r="C10" s="44">
        <f t="shared" si="1"/>
        <v>70435215</v>
      </c>
      <c r="D10" s="44">
        <f t="shared" si="1"/>
        <v>262122</v>
      </c>
      <c r="E10" s="44">
        <f t="shared" si="1"/>
        <v>72263161</v>
      </c>
      <c r="F10" s="44">
        <f t="shared" si="1"/>
        <v>8034671</v>
      </c>
      <c r="G10" s="44">
        <f t="shared" si="1"/>
        <v>61995</v>
      </c>
      <c r="H10" s="44">
        <f t="shared" si="1"/>
        <v>1</v>
      </c>
      <c r="I10" s="44">
        <f>I11+I12+I13+I14+I15</f>
        <v>61996</v>
      </c>
      <c r="J10" s="44">
        <f>J11+J12+J13+J14+J15</f>
        <v>28957</v>
      </c>
      <c r="K10" s="44">
        <v>0</v>
      </c>
      <c r="L10" s="44">
        <f aca="true" t="shared" si="2" ref="L10:W10">L11+L12+L13+L14+L15</f>
        <v>4554562</v>
      </c>
      <c r="M10" s="44">
        <f t="shared" si="2"/>
        <v>4221</v>
      </c>
      <c r="N10" s="44">
        <f t="shared" si="2"/>
        <v>858994</v>
      </c>
      <c r="O10" s="44">
        <f t="shared" si="2"/>
        <v>117893</v>
      </c>
      <c r="P10" s="44">
        <f t="shared" si="2"/>
        <v>1314</v>
      </c>
      <c r="Q10" s="44">
        <f t="shared" si="2"/>
        <v>5536984</v>
      </c>
      <c r="R10" s="44">
        <f t="shared" si="2"/>
        <v>1275070</v>
      </c>
      <c r="S10" s="44">
        <f t="shared" si="2"/>
        <v>120395</v>
      </c>
      <c r="T10" s="44"/>
      <c r="U10" s="44">
        <f t="shared" si="2"/>
        <v>10576</v>
      </c>
      <c r="V10" s="44">
        <f t="shared" si="2"/>
        <v>80436</v>
      </c>
      <c r="W10" s="44">
        <f t="shared" si="2"/>
        <v>12</v>
      </c>
      <c r="X10" s="44">
        <f>X11+X12+X13+X14+X15</f>
        <v>211419</v>
      </c>
      <c r="Y10" s="44">
        <f>Y11+Y12+Y13+Y14+Y15</f>
        <v>44887</v>
      </c>
      <c r="Z10" s="44"/>
      <c r="AA10" s="43" t="s">
        <v>37</v>
      </c>
      <c r="AB10" s="44"/>
      <c r="AC10" s="44"/>
      <c r="AD10" s="44">
        <f>AD11+AD12+AD13+AD14+AD15</f>
        <v>2050</v>
      </c>
      <c r="AE10" s="44">
        <f>AE11+AE12+AE13+AE14+AE15</f>
        <v>100</v>
      </c>
      <c r="AF10" s="44">
        <f>AF11+AF12+AF13+AF14+AF15</f>
        <v>174012</v>
      </c>
      <c r="AG10" s="44">
        <f>AG11+AG12+AG13+AG14+AG15</f>
        <v>176162</v>
      </c>
      <c r="AH10" s="44">
        <f>AH11+AH12+AH13+AH14+AH15</f>
        <v>4957</v>
      </c>
      <c r="AI10" s="44"/>
      <c r="AJ10" s="44"/>
      <c r="AK10" s="44">
        <v>0</v>
      </c>
      <c r="AL10" s="44">
        <f aca="true" t="shared" si="3" ref="AL10:AS10">AL11+AL12+AL13+AL14+AL15</f>
        <v>1565824</v>
      </c>
      <c r="AM10" s="44">
        <f t="shared" si="3"/>
        <v>4674957</v>
      </c>
      <c r="AN10" s="44">
        <f t="shared" si="3"/>
        <v>4221</v>
      </c>
      <c r="AO10" s="44">
        <f t="shared" si="3"/>
        <v>871620</v>
      </c>
      <c r="AP10" s="44">
        <f t="shared" si="3"/>
        <v>70695639</v>
      </c>
      <c r="AQ10" s="44">
        <f t="shared" si="3"/>
        <v>437461</v>
      </c>
      <c r="AR10" s="44">
        <f t="shared" si="3"/>
        <v>78249722</v>
      </c>
      <c r="AS10" s="44">
        <f t="shared" si="3"/>
        <v>9388542</v>
      </c>
      <c r="AU10" s="63"/>
      <c r="AV10" s="63"/>
      <c r="AW10" s="63"/>
      <c r="AX10" s="63"/>
      <c r="AY10" s="63"/>
      <c r="AZ10" s="63"/>
      <c r="BA10" s="63"/>
      <c r="BB10" s="63"/>
    </row>
    <row r="11" spans="1:54" s="42" customFormat="1" ht="34.5" customHeight="1">
      <c r="A11" s="57" t="s">
        <v>46</v>
      </c>
      <c r="B11" s="41"/>
      <c r="C11" s="41">
        <v>623356</v>
      </c>
      <c r="D11" s="41">
        <v>810</v>
      </c>
      <c r="E11" s="41">
        <f>B11+C11+D11</f>
        <v>624166</v>
      </c>
      <c r="F11" s="41">
        <v>3124</v>
      </c>
      <c r="G11" s="41"/>
      <c r="H11" s="41"/>
      <c r="I11" s="41"/>
      <c r="J11" s="41"/>
      <c r="K11" s="41"/>
      <c r="L11" s="41">
        <v>2095562</v>
      </c>
      <c r="M11" s="41">
        <v>4221</v>
      </c>
      <c r="N11" s="41">
        <v>99909</v>
      </c>
      <c r="O11" s="41">
        <v>7785</v>
      </c>
      <c r="P11" s="41">
        <v>1314</v>
      </c>
      <c r="Q11" s="41">
        <f>L11+M11+N11+O11+P11</f>
        <v>2208791</v>
      </c>
      <c r="R11" s="41">
        <v>30096</v>
      </c>
      <c r="S11" s="41"/>
      <c r="T11" s="41"/>
      <c r="U11" s="41"/>
      <c r="V11" s="41"/>
      <c r="W11" s="41"/>
      <c r="X11" s="41"/>
      <c r="Y11" s="41"/>
      <c r="Z11" s="41"/>
      <c r="AA11" s="40" t="s">
        <v>46</v>
      </c>
      <c r="AB11" s="41"/>
      <c r="AC11" s="41"/>
      <c r="AD11" s="41">
        <v>2050</v>
      </c>
      <c r="AE11" s="41">
        <v>100</v>
      </c>
      <c r="AF11" s="41">
        <v>12</v>
      </c>
      <c r="AG11" s="41">
        <f>AB11+AC11+AD11+AE11+AF11</f>
        <v>2162</v>
      </c>
      <c r="AH11" s="41">
        <v>4957</v>
      </c>
      <c r="AI11" s="41"/>
      <c r="AJ11" s="41"/>
      <c r="AK11" s="41"/>
      <c r="AL11" s="41"/>
      <c r="AM11" s="41">
        <f>+L11+S11+AC11</f>
        <v>2095562</v>
      </c>
      <c r="AN11" s="41">
        <f>+M11+T11</f>
        <v>4221</v>
      </c>
      <c r="AO11" s="41">
        <f>+N11+U11+AD11</f>
        <v>101959</v>
      </c>
      <c r="AP11" s="41">
        <f>+C11+G11+O11+V11+AE11+AI11</f>
        <v>631241</v>
      </c>
      <c r="AQ11" s="41">
        <f>+D11+H11+P11+W11+AF11</f>
        <v>2136</v>
      </c>
      <c r="AR11" s="41">
        <f t="shared" si="0"/>
        <v>2835119</v>
      </c>
      <c r="AS11" s="41">
        <f>+F11+J11+R11+Y11+AH11</f>
        <v>38177</v>
      </c>
      <c r="AU11" s="63"/>
      <c r="AV11" s="63"/>
      <c r="AW11" s="63"/>
      <c r="AX11" s="63"/>
      <c r="AY11" s="63"/>
      <c r="AZ11" s="63"/>
      <c r="BA11" s="63"/>
      <c r="BB11" s="63"/>
    </row>
    <row r="12" spans="1:54" s="37" customFormat="1" ht="34.5" customHeight="1">
      <c r="A12" s="40" t="s">
        <v>38</v>
      </c>
      <c r="B12" s="41">
        <v>1565824</v>
      </c>
      <c r="C12" s="41">
        <v>68804688</v>
      </c>
      <c r="D12" s="41">
        <v>261312</v>
      </c>
      <c r="E12" s="41">
        <f>B12+C12+D12</f>
        <v>70631824</v>
      </c>
      <c r="F12" s="41">
        <v>6601413</v>
      </c>
      <c r="G12" s="41">
        <v>7788</v>
      </c>
      <c r="H12" s="41"/>
      <c r="I12" s="41">
        <f>G12+H12</f>
        <v>7788</v>
      </c>
      <c r="J12" s="41">
        <v>149</v>
      </c>
      <c r="K12" s="36"/>
      <c r="L12" s="41">
        <v>1112484</v>
      </c>
      <c r="M12" s="41"/>
      <c r="N12" s="41">
        <v>380258</v>
      </c>
      <c r="O12" s="41">
        <v>39496</v>
      </c>
      <c r="P12" s="41"/>
      <c r="Q12" s="41">
        <f>L12+M12+N12+O12+P12</f>
        <v>1532238</v>
      </c>
      <c r="R12" s="41">
        <v>547311</v>
      </c>
      <c r="S12" s="41"/>
      <c r="T12" s="41"/>
      <c r="U12" s="41"/>
      <c r="V12" s="41">
        <v>10200</v>
      </c>
      <c r="W12" s="41"/>
      <c r="X12" s="41">
        <f>S12+T12+U12+V12+W12</f>
        <v>10200</v>
      </c>
      <c r="Y12" s="41">
        <v>1910</v>
      </c>
      <c r="Z12" s="41"/>
      <c r="AA12" s="40" t="s">
        <v>43</v>
      </c>
      <c r="AB12" s="36"/>
      <c r="AC12" s="36"/>
      <c r="AD12" s="36"/>
      <c r="AE12" s="36"/>
      <c r="AF12" s="36"/>
      <c r="AG12" s="41"/>
      <c r="AH12" s="36"/>
      <c r="AI12" s="36"/>
      <c r="AJ12" s="36"/>
      <c r="AK12" s="36"/>
      <c r="AL12" s="41">
        <f>+B12+AB12</f>
        <v>1565824</v>
      </c>
      <c r="AM12" s="41">
        <f>+L12+S12+AC12</f>
        <v>1112484</v>
      </c>
      <c r="AN12" s="41"/>
      <c r="AO12" s="41">
        <f>+N12+U12+AD12</f>
        <v>380258</v>
      </c>
      <c r="AP12" s="41">
        <f>+C12+G12+O12+V12+AE12+AI12</f>
        <v>68862172</v>
      </c>
      <c r="AQ12" s="41">
        <f>+D12+H12+P12+W12+AF12</f>
        <v>261312</v>
      </c>
      <c r="AR12" s="41">
        <f t="shared" si="0"/>
        <v>72182050</v>
      </c>
      <c r="AS12" s="41">
        <f>+F12+J12+R12+Y12+AH12</f>
        <v>7150783</v>
      </c>
      <c r="AU12" s="63"/>
      <c r="AV12" s="63"/>
      <c r="AW12" s="63"/>
      <c r="AX12" s="63"/>
      <c r="AY12" s="63"/>
      <c r="AZ12" s="63"/>
      <c r="BA12" s="63"/>
      <c r="BB12" s="63"/>
    </row>
    <row r="13" spans="1:54" s="61" customFormat="1" ht="34.5" customHeight="1">
      <c r="A13" s="57" t="s">
        <v>35</v>
      </c>
      <c r="B13" s="60"/>
      <c r="C13" s="60"/>
      <c r="D13" s="60"/>
      <c r="E13" s="60"/>
      <c r="F13" s="60">
        <v>1423542</v>
      </c>
      <c r="G13" s="60">
        <v>37237</v>
      </c>
      <c r="H13" s="60">
        <v>1</v>
      </c>
      <c r="I13" s="41">
        <f>G13+H13</f>
        <v>37238</v>
      </c>
      <c r="J13" s="60">
        <v>28808</v>
      </c>
      <c r="K13" s="60"/>
      <c r="L13" s="60">
        <v>1206079</v>
      </c>
      <c r="M13" s="60"/>
      <c r="N13" s="60">
        <v>333432</v>
      </c>
      <c r="O13" s="60">
        <v>49000</v>
      </c>
      <c r="P13" s="60"/>
      <c r="Q13" s="41">
        <f>L13+M13+N13+O13+P13</f>
        <v>1588511</v>
      </c>
      <c r="R13" s="60">
        <v>676263</v>
      </c>
      <c r="S13" s="60">
        <v>120395</v>
      </c>
      <c r="T13" s="60"/>
      <c r="U13" s="60">
        <v>10576</v>
      </c>
      <c r="V13" s="60">
        <v>61236</v>
      </c>
      <c r="W13" s="60">
        <v>12</v>
      </c>
      <c r="X13" s="41">
        <f>S13+T13+U13+V13+W13</f>
        <v>192219</v>
      </c>
      <c r="Y13" s="60">
        <v>42277</v>
      </c>
      <c r="Z13" s="60"/>
      <c r="AA13" s="57" t="s">
        <v>35</v>
      </c>
      <c r="AB13" s="60"/>
      <c r="AC13" s="60"/>
      <c r="AD13" s="60"/>
      <c r="AE13" s="60"/>
      <c r="AF13" s="60">
        <v>174000</v>
      </c>
      <c r="AG13" s="41">
        <f>AB13+AC13+AD13+AE13+AF13</f>
        <v>174000</v>
      </c>
      <c r="AH13" s="60"/>
      <c r="AI13" s="60"/>
      <c r="AJ13" s="60"/>
      <c r="AK13" s="60"/>
      <c r="AL13" s="41"/>
      <c r="AM13" s="41">
        <f>+L13+S13+AC13</f>
        <v>1326474</v>
      </c>
      <c r="AN13" s="41"/>
      <c r="AO13" s="41">
        <f>+N13+U13+AD13</f>
        <v>344008</v>
      </c>
      <c r="AP13" s="41">
        <f>+C13+G13+O13+V13+AE13+AI13</f>
        <v>147473</v>
      </c>
      <c r="AQ13" s="41">
        <f>+D13+H13+P13+W13+AF13</f>
        <v>174013</v>
      </c>
      <c r="AR13" s="60">
        <f t="shared" si="0"/>
        <v>1991968</v>
      </c>
      <c r="AS13" s="41">
        <f>+F13+J13+R13+Y13+AH13</f>
        <v>2170890</v>
      </c>
      <c r="AU13" s="63"/>
      <c r="AV13" s="63"/>
      <c r="AW13" s="63"/>
      <c r="AX13" s="63"/>
      <c r="AY13" s="63"/>
      <c r="AZ13" s="63"/>
      <c r="BA13" s="63"/>
      <c r="BB13" s="63"/>
    </row>
    <row r="14" spans="1:54" s="42" customFormat="1" ht="34.5" customHeight="1">
      <c r="A14" s="40" t="s">
        <v>18</v>
      </c>
      <c r="B14" s="41"/>
      <c r="C14" s="41">
        <v>1007171</v>
      </c>
      <c r="D14" s="41"/>
      <c r="E14" s="41">
        <f>B14+C14+D14</f>
        <v>1007171</v>
      </c>
      <c r="F14" s="41"/>
      <c r="G14" s="41">
        <v>16970</v>
      </c>
      <c r="H14" s="41"/>
      <c r="I14" s="41">
        <f>G14+H14</f>
        <v>16970</v>
      </c>
      <c r="J14" s="41"/>
      <c r="K14" s="41"/>
      <c r="L14" s="41"/>
      <c r="M14" s="41"/>
      <c r="N14" s="41">
        <v>19091</v>
      </c>
      <c r="O14" s="41">
        <v>10648</v>
      </c>
      <c r="P14" s="41"/>
      <c r="Q14" s="41">
        <f>L14+M14+N14+O14+P14</f>
        <v>29739</v>
      </c>
      <c r="R14" s="41">
        <v>6154</v>
      </c>
      <c r="S14" s="41"/>
      <c r="T14" s="41"/>
      <c r="U14" s="41"/>
      <c r="V14" s="41"/>
      <c r="W14" s="41"/>
      <c r="X14" s="41"/>
      <c r="Y14" s="41"/>
      <c r="Z14" s="41"/>
      <c r="AA14" s="40" t="s">
        <v>18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>
        <f>+N14+U14+AD14</f>
        <v>19091</v>
      </c>
      <c r="AP14" s="41">
        <f>+C14+G14+O14+V14+AE14+AI14</f>
        <v>1034789</v>
      </c>
      <c r="AQ14" s="41"/>
      <c r="AR14" s="41">
        <f t="shared" si="0"/>
        <v>1053880</v>
      </c>
      <c r="AS14" s="41">
        <f>+F14+J14+R14+Y14+AH14</f>
        <v>6154</v>
      </c>
      <c r="AU14" s="63"/>
      <c r="AV14" s="63"/>
      <c r="AW14" s="63"/>
      <c r="AX14" s="63"/>
      <c r="AY14" s="63"/>
      <c r="AZ14" s="63"/>
      <c r="BA14" s="63"/>
      <c r="BB14" s="63"/>
    </row>
    <row r="15" spans="1:54" s="37" customFormat="1" ht="34.5" customHeight="1">
      <c r="A15" s="40" t="s">
        <v>39</v>
      </c>
      <c r="B15" s="36"/>
      <c r="C15" s="36"/>
      <c r="D15" s="36"/>
      <c r="E15" s="46"/>
      <c r="F15" s="41">
        <v>6592</v>
      </c>
      <c r="G15" s="41"/>
      <c r="H15" s="41"/>
      <c r="I15" s="41"/>
      <c r="J15" s="41"/>
      <c r="K15" s="41"/>
      <c r="L15" s="41">
        <v>140437</v>
      </c>
      <c r="M15" s="41"/>
      <c r="N15" s="41">
        <v>26304</v>
      </c>
      <c r="O15" s="41">
        <v>10964</v>
      </c>
      <c r="P15" s="41"/>
      <c r="Q15" s="41">
        <f>L15+M15+N15+O15+P15</f>
        <v>177705</v>
      </c>
      <c r="R15" s="41">
        <v>15246</v>
      </c>
      <c r="S15" s="41"/>
      <c r="T15" s="36"/>
      <c r="U15" s="41"/>
      <c r="V15" s="41">
        <v>9000</v>
      </c>
      <c r="W15" s="41"/>
      <c r="X15" s="41">
        <f>S15+T15+U15+V15+W15</f>
        <v>9000</v>
      </c>
      <c r="Y15" s="41">
        <v>700</v>
      </c>
      <c r="Z15" s="41"/>
      <c r="AA15" s="40" t="s">
        <v>39</v>
      </c>
      <c r="AB15" s="36"/>
      <c r="AC15" s="36"/>
      <c r="AD15" s="36"/>
      <c r="AE15" s="36"/>
      <c r="AF15" s="36"/>
      <c r="AG15" s="41"/>
      <c r="AH15" s="36"/>
      <c r="AI15" s="36"/>
      <c r="AJ15" s="36"/>
      <c r="AK15" s="36"/>
      <c r="AL15" s="41"/>
      <c r="AM15" s="41">
        <f>+L15+S15+AC15</f>
        <v>140437</v>
      </c>
      <c r="AN15" s="41"/>
      <c r="AO15" s="41">
        <f>+N15+U15+AD15</f>
        <v>26304</v>
      </c>
      <c r="AP15" s="41">
        <f>+C15+G15+O15+V15+AE15+AI15</f>
        <v>19964</v>
      </c>
      <c r="AQ15" s="41"/>
      <c r="AR15" s="41">
        <f t="shared" si="0"/>
        <v>186705</v>
      </c>
      <c r="AS15" s="41">
        <f>+F15+J15+R15+Y15+AH15</f>
        <v>22538</v>
      </c>
      <c r="AU15" s="63"/>
      <c r="AV15" s="63"/>
      <c r="AW15" s="63"/>
      <c r="AX15" s="63"/>
      <c r="AY15" s="63"/>
      <c r="AZ15" s="63"/>
      <c r="BA15" s="63"/>
      <c r="BB15" s="63"/>
    </row>
    <row r="16" spans="2:54" s="37" customFormat="1" ht="27" customHeight="1">
      <c r="B16" s="36"/>
      <c r="C16" s="36"/>
      <c r="D16" s="36"/>
      <c r="E16" s="4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5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U16" s="63"/>
      <c r="AV16" s="63"/>
      <c r="AW16" s="63"/>
      <c r="AX16" s="63"/>
      <c r="AY16" s="63"/>
      <c r="AZ16" s="63"/>
      <c r="BA16" s="63"/>
      <c r="BB16" s="63"/>
    </row>
    <row r="17" spans="1:54" s="50" customFormat="1" ht="34.5" customHeight="1">
      <c r="A17" s="43" t="s">
        <v>47</v>
      </c>
      <c r="B17" s="44">
        <f>SUM(B18:B22)</f>
        <v>2756336</v>
      </c>
      <c r="C17" s="44">
        <f>SUM(C18:C22)</f>
        <v>23496054</v>
      </c>
      <c r="D17" s="44">
        <f>SUM(D18:D22)</f>
        <v>12570000</v>
      </c>
      <c r="E17" s="44">
        <f>SUM(E18:E22)</f>
        <v>38822390</v>
      </c>
      <c r="F17" s="44">
        <f>SUM(F18:F22)</f>
        <v>69269</v>
      </c>
      <c r="G17" s="44"/>
      <c r="H17" s="44"/>
      <c r="I17" s="44"/>
      <c r="J17" s="44"/>
      <c r="K17" s="44">
        <v>0</v>
      </c>
      <c r="L17" s="44">
        <f>SUM(L18:L22)</f>
        <v>1289725</v>
      </c>
      <c r="M17" s="44"/>
      <c r="N17" s="44">
        <f>SUM(N18:N22)</f>
        <v>203317</v>
      </c>
      <c r="O17" s="44">
        <f>SUM(O18:O22)</f>
        <v>313316</v>
      </c>
      <c r="P17" s="44"/>
      <c r="Q17" s="44">
        <f>SUM(Q18:Q22)</f>
        <v>1806358</v>
      </c>
      <c r="R17" s="44">
        <f>SUM(R18:R22)</f>
        <v>39932</v>
      </c>
      <c r="S17" s="44"/>
      <c r="T17" s="44"/>
      <c r="U17" s="44"/>
      <c r="V17" s="44"/>
      <c r="W17" s="44"/>
      <c r="X17" s="44"/>
      <c r="Y17" s="44"/>
      <c r="Z17" s="44"/>
      <c r="AA17" s="43" t="s">
        <v>47</v>
      </c>
      <c r="AB17" s="44">
        <f>SUM(AB18:AB22)</f>
        <v>294553</v>
      </c>
      <c r="AC17" s="44"/>
      <c r="AD17" s="44"/>
      <c r="AE17" s="44">
        <f>SUM(AE18:AE22)</f>
        <v>14666</v>
      </c>
      <c r="AF17" s="44">
        <f>SUM(AF18:AF22)</f>
        <v>635</v>
      </c>
      <c r="AG17" s="44">
        <f>SUM(AG18:AG22)</f>
        <v>309854</v>
      </c>
      <c r="AH17" s="44">
        <f>SUM(AH18:AH22)</f>
        <v>26589</v>
      </c>
      <c r="AI17" s="44"/>
      <c r="AJ17" s="44"/>
      <c r="AK17" s="44">
        <v>0</v>
      </c>
      <c r="AL17" s="44">
        <f>SUM(AL18:AL22)</f>
        <v>3050889</v>
      </c>
      <c r="AM17" s="44">
        <f>SUM(AM18:AM22)</f>
        <v>1289725</v>
      </c>
      <c r="AN17" s="44"/>
      <c r="AO17" s="44">
        <f>SUM(AO18:AO22)</f>
        <v>203317</v>
      </c>
      <c r="AP17" s="44">
        <f>SUM(AP18:AP22)</f>
        <v>23824036</v>
      </c>
      <c r="AQ17" s="44">
        <f>SUM(AQ18:AQ22)</f>
        <v>12570635</v>
      </c>
      <c r="AR17" s="44">
        <f>SUM(AR18:AR22)</f>
        <v>40938602</v>
      </c>
      <c r="AS17" s="44">
        <f>SUM(AS18:AS22)</f>
        <v>135790</v>
      </c>
      <c r="AU17" s="63"/>
      <c r="AV17" s="63"/>
      <c r="AW17" s="63"/>
      <c r="AX17" s="63"/>
      <c r="AY17" s="63"/>
      <c r="AZ17" s="63"/>
      <c r="BA17" s="63"/>
      <c r="BB17" s="63"/>
    </row>
    <row r="18" spans="1:54" s="61" customFormat="1" ht="34.5" customHeight="1">
      <c r="A18" s="57" t="s">
        <v>19</v>
      </c>
      <c r="B18" s="60">
        <v>31964</v>
      </c>
      <c r="C18" s="60">
        <v>24619</v>
      </c>
      <c r="D18" s="60"/>
      <c r="E18" s="41">
        <f>B18+C18+D18</f>
        <v>56583</v>
      </c>
      <c r="F18" s="60">
        <v>1865</v>
      </c>
      <c r="G18" s="60"/>
      <c r="H18" s="60"/>
      <c r="I18" s="60"/>
      <c r="J18" s="60"/>
      <c r="K18" s="60"/>
      <c r="L18" s="60">
        <v>941</v>
      </c>
      <c r="M18" s="60"/>
      <c r="N18" s="60">
        <v>1564</v>
      </c>
      <c r="O18" s="60">
        <v>2023</v>
      </c>
      <c r="P18" s="60"/>
      <c r="Q18" s="41">
        <f>L18+M18+N18+O18+P18</f>
        <v>4528</v>
      </c>
      <c r="R18" s="60">
        <v>13</v>
      </c>
      <c r="S18" s="60"/>
      <c r="T18" s="60"/>
      <c r="U18" s="60"/>
      <c r="V18" s="60"/>
      <c r="W18" s="60"/>
      <c r="X18" s="60"/>
      <c r="Y18" s="60"/>
      <c r="Z18" s="60"/>
      <c r="AA18" s="57" t="s">
        <v>19</v>
      </c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41">
        <f>+B18+AB18</f>
        <v>31964</v>
      </c>
      <c r="AM18" s="41">
        <f>+L18+S18+AC18</f>
        <v>941</v>
      </c>
      <c r="AN18" s="41"/>
      <c r="AO18" s="41">
        <f>+N18+U18+AD18</f>
        <v>1564</v>
      </c>
      <c r="AP18" s="41">
        <f>+C18+G18+O18+V18+AE18+AI18</f>
        <v>26642</v>
      </c>
      <c r="AQ18" s="41"/>
      <c r="AR18" s="60">
        <f t="shared" si="0"/>
        <v>61111</v>
      </c>
      <c r="AS18" s="41">
        <f>+F18+J18+R18+Y18+AH18</f>
        <v>1878</v>
      </c>
      <c r="AU18" s="63"/>
      <c r="AV18" s="63"/>
      <c r="AW18" s="63"/>
      <c r="AX18" s="63"/>
      <c r="AY18" s="63"/>
      <c r="AZ18" s="63"/>
      <c r="BA18" s="63"/>
      <c r="BB18" s="63"/>
    </row>
    <row r="19" spans="1:54" s="42" customFormat="1" ht="34.5" customHeight="1">
      <c r="A19" s="40" t="s">
        <v>41</v>
      </c>
      <c r="B19" s="41">
        <v>276746</v>
      </c>
      <c r="C19" s="41">
        <v>1172861</v>
      </c>
      <c r="D19" s="41"/>
      <c r="E19" s="41">
        <f>B19+C19+D19</f>
        <v>1449607</v>
      </c>
      <c r="F19" s="41">
        <v>49105</v>
      </c>
      <c r="G19" s="41"/>
      <c r="H19" s="41"/>
      <c r="I19" s="41"/>
      <c r="J19" s="41"/>
      <c r="K19" s="41"/>
      <c r="L19" s="41">
        <v>776971</v>
      </c>
      <c r="M19" s="41"/>
      <c r="N19" s="41">
        <v>79726</v>
      </c>
      <c r="O19" s="41">
        <v>118546</v>
      </c>
      <c r="P19" s="41"/>
      <c r="Q19" s="41">
        <f>L19+M19+N19+O19+P19</f>
        <v>975243</v>
      </c>
      <c r="R19" s="41">
        <v>7171</v>
      </c>
      <c r="S19" s="41"/>
      <c r="T19" s="41"/>
      <c r="U19" s="41"/>
      <c r="V19" s="41"/>
      <c r="W19" s="41"/>
      <c r="X19" s="41"/>
      <c r="Y19" s="41"/>
      <c r="Z19" s="41"/>
      <c r="AA19" s="40" t="s">
        <v>41</v>
      </c>
      <c r="AB19" s="41">
        <v>294460</v>
      </c>
      <c r="AC19" s="41"/>
      <c r="AD19" s="41"/>
      <c r="AE19" s="41">
        <v>3701</v>
      </c>
      <c r="AF19" s="41"/>
      <c r="AG19" s="41">
        <f>AB19+AC19+AD19+AE19+AF19</f>
        <v>298161</v>
      </c>
      <c r="AH19" s="41">
        <v>9229</v>
      </c>
      <c r="AI19" s="41"/>
      <c r="AJ19" s="41"/>
      <c r="AK19" s="41"/>
      <c r="AL19" s="41">
        <f>+B19+AB19</f>
        <v>571206</v>
      </c>
      <c r="AM19" s="41">
        <f>+L19+S19+AC19</f>
        <v>776971</v>
      </c>
      <c r="AN19" s="41"/>
      <c r="AO19" s="41">
        <f>+N19+U19+AD19</f>
        <v>79726</v>
      </c>
      <c r="AP19" s="41">
        <f>+C19+G19+O19+V19+AE19+AI19</f>
        <v>1295108</v>
      </c>
      <c r="AQ19" s="41"/>
      <c r="AR19" s="41">
        <f t="shared" si="0"/>
        <v>2723011</v>
      </c>
      <c r="AS19" s="41">
        <f>+F19+J19+R19+Y19+AH19</f>
        <v>65505</v>
      </c>
      <c r="AU19" s="63"/>
      <c r="AV19" s="63"/>
      <c r="AW19" s="63"/>
      <c r="AX19" s="63"/>
      <c r="AY19" s="63"/>
      <c r="AZ19" s="63"/>
      <c r="BA19" s="63"/>
      <c r="BB19" s="63"/>
    </row>
    <row r="20" spans="1:54" s="42" customFormat="1" ht="34.5" customHeight="1">
      <c r="A20" s="57" t="s">
        <v>44</v>
      </c>
      <c r="B20" s="41">
        <v>945329</v>
      </c>
      <c r="C20" s="41">
        <v>889343</v>
      </c>
      <c r="D20" s="41"/>
      <c r="E20" s="41">
        <f>B20+C20+D20</f>
        <v>1834672</v>
      </c>
      <c r="F20" s="41">
        <v>16780</v>
      </c>
      <c r="G20" s="41"/>
      <c r="H20" s="41"/>
      <c r="I20" s="41"/>
      <c r="J20" s="41"/>
      <c r="K20" s="41"/>
      <c r="L20" s="41">
        <v>365444</v>
      </c>
      <c r="M20" s="41"/>
      <c r="N20" s="41">
        <v>56451</v>
      </c>
      <c r="O20" s="41">
        <v>187618</v>
      </c>
      <c r="P20" s="41"/>
      <c r="Q20" s="41">
        <f>L20+M20+N20+O20+P20</f>
        <v>609513</v>
      </c>
      <c r="R20" s="41">
        <v>3540</v>
      </c>
      <c r="S20" s="41"/>
      <c r="T20" s="41"/>
      <c r="U20" s="41"/>
      <c r="V20" s="41"/>
      <c r="W20" s="41"/>
      <c r="X20" s="41"/>
      <c r="Y20" s="41"/>
      <c r="Z20" s="41"/>
      <c r="AA20" s="40" t="s">
        <v>44</v>
      </c>
      <c r="AB20" s="41"/>
      <c r="AC20" s="41"/>
      <c r="AD20" s="41"/>
      <c r="AE20" s="41">
        <v>10965</v>
      </c>
      <c r="AF20" s="41">
        <v>635</v>
      </c>
      <c r="AG20" s="41">
        <f>AB20+AC20+AD20+AE20+AF20</f>
        <v>11600</v>
      </c>
      <c r="AH20" s="41">
        <v>17360</v>
      </c>
      <c r="AI20" s="41"/>
      <c r="AJ20" s="41"/>
      <c r="AK20" s="41"/>
      <c r="AL20" s="41">
        <f>+B20+AB20</f>
        <v>945329</v>
      </c>
      <c r="AM20" s="41">
        <f>+L20+S20+AC20</f>
        <v>365444</v>
      </c>
      <c r="AN20" s="41"/>
      <c r="AO20" s="41">
        <f>+N20+U20+AD20</f>
        <v>56451</v>
      </c>
      <c r="AP20" s="41">
        <f>+C20+G20+O20+V20+AE20+AI20</f>
        <v>1087926</v>
      </c>
      <c r="AQ20" s="41">
        <f>+D20+H20+P20+W20+AF20</f>
        <v>635</v>
      </c>
      <c r="AR20" s="41">
        <f t="shared" si="0"/>
        <v>2455785</v>
      </c>
      <c r="AS20" s="41">
        <f>+F20+J20+R20+Y20+AH20</f>
        <v>37680</v>
      </c>
      <c r="AU20" s="63"/>
      <c r="AV20" s="63"/>
      <c r="AW20" s="63"/>
      <c r="AX20" s="63"/>
      <c r="AY20" s="63"/>
      <c r="AZ20" s="63"/>
      <c r="BA20" s="63"/>
      <c r="BB20" s="63"/>
    </row>
    <row r="21" spans="1:54" s="42" customFormat="1" ht="34.5" customHeight="1">
      <c r="A21" s="57" t="s">
        <v>20</v>
      </c>
      <c r="B21" s="41">
        <v>17000</v>
      </c>
      <c r="C21" s="41"/>
      <c r="D21" s="41"/>
      <c r="E21" s="41">
        <f>B21+C21+D21</f>
        <v>17000</v>
      </c>
      <c r="F21" s="41">
        <v>30</v>
      </c>
      <c r="G21" s="41"/>
      <c r="H21" s="41"/>
      <c r="I21" s="41"/>
      <c r="J21" s="41"/>
      <c r="K21" s="41"/>
      <c r="L21" s="41"/>
      <c r="M21" s="41"/>
      <c r="N21" s="41"/>
      <c r="O21" s="41">
        <v>453</v>
      </c>
      <c r="P21" s="41"/>
      <c r="Q21" s="41">
        <f>L21+M21+N21+O21+P21</f>
        <v>453</v>
      </c>
      <c r="R21" s="41">
        <v>225</v>
      </c>
      <c r="S21" s="41"/>
      <c r="T21" s="41"/>
      <c r="U21" s="41"/>
      <c r="V21" s="41"/>
      <c r="W21" s="41"/>
      <c r="X21" s="41"/>
      <c r="Y21" s="41"/>
      <c r="Z21" s="41"/>
      <c r="AA21" s="40" t="s">
        <v>20</v>
      </c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>
        <f>+B21+AB21</f>
        <v>17000</v>
      </c>
      <c r="AM21" s="41"/>
      <c r="AN21" s="41"/>
      <c r="AO21" s="41"/>
      <c r="AP21" s="41">
        <f>+C21+G21+O21+V21+AE21+AI21</f>
        <v>453</v>
      </c>
      <c r="AQ21" s="41"/>
      <c r="AR21" s="41">
        <f t="shared" si="0"/>
        <v>17453</v>
      </c>
      <c r="AS21" s="41">
        <f>+F21+J21+R21+Y21+AH21</f>
        <v>255</v>
      </c>
      <c r="AU21" s="63"/>
      <c r="AV21" s="63"/>
      <c r="AW21" s="63"/>
      <c r="AX21" s="63"/>
      <c r="AY21" s="63"/>
      <c r="AZ21" s="63"/>
      <c r="BA21" s="63"/>
      <c r="BB21" s="63"/>
    </row>
    <row r="22" spans="1:54" s="42" customFormat="1" ht="34.5" customHeight="1">
      <c r="A22" s="57" t="s">
        <v>28</v>
      </c>
      <c r="B22" s="41">
        <v>1485297</v>
      </c>
      <c r="C22" s="41">
        <v>21409231</v>
      </c>
      <c r="D22" s="41">
        <v>12570000</v>
      </c>
      <c r="E22" s="41">
        <f>B22+C22+D22</f>
        <v>35464528</v>
      </c>
      <c r="F22" s="41">
        <v>1489</v>
      </c>
      <c r="G22" s="41"/>
      <c r="H22" s="41"/>
      <c r="I22" s="41"/>
      <c r="J22" s="41"/>
      <c r="K22" s="41"/>
      <c r="L22" s="41">
        <v>146369</v>
      </c>
      <c r="M22" s="41"/>
      <c r="N22" s="41">
        <v>65576</v>
      </c>
      <c r="O22" s="41">
        <v>4676</v>
      </c>
      <c r="P22" s="41"/>
      <c r="Q22" s="41">
        <f>L22+M22+N22+O22+P22</f>
        <v>216621</v>
      </c>
      <c r="R22" s="41">
        <v>28983</v>
      </c>
      <c r="S22" s="41"/>
      <c r="T22" s="41"/>
      <c r="U22" s="41"/>
      <c r="V22" s="41"/>
      <c r="W22" s="41"/>
      <c r="X22" s="41"/>
      <c r="Y22" s="41"/>
      <c r="Z22" s="41"/>
      <c r="AA22" s="40" t="s">
        <v>28</v>
      </c>
      <c r="AB22" s="41">
        <v>93</v>
      </c>
      <c r="AC22" s="41"/>
      <c r="AD22" s="41"/>
      <c r="AE22" s="41"/>
      <c r="AF22" s="41"/>
      <c r="AG22" s="41">
        <f>AB22+AC22+AD22+AE22+AF22</f>
        <v>93</v>
      </c>
      <c r="AH22" s="41"/>
      <c r="AI22" s="41"/>
      <c r="AJ22" s="41"/>
      <c r="AK22" s="41"/>
      <c r="AL22" s="41">
        <f>+B22+AB22</f>
        <v>1485390</v>
      </c>
      <c r="AM22" s="41">
        <f>+L22+S22+AC22</f>
        <v>146369</v>
      </c>
      <c r="AN22" s="41"/>
      <c r="AO22" s="41">
        <f>+N22+U22+AD22</f>
        <v>65576</v>
      </c>
      <c r="AP22" s="41">
        <f>+C22+G22+O22+V22+AE22+AI22</f>
        <v>21413907</v>
      </c>
      <c r="AQ22" s="41">
        <f>+D22+H22+P22+W22+AF22+AJ22</f>
        <v>12570000</v>
      </c>
      <c r="AR22" s="41">
        <f>AL22+AM22+AN22+AO22+AP22+AQ22</f>
        <v>35681242</v>
      </c>
      <c r="AS22" s="41">
        <f>+F22+J22+R22+Y22+AH22</f>
        <v>30472</v>
      </c>
      <c r="AU22" s="63"/>
      <c r="AV22" s="63"/>
      <c r="AW22" s="63"/>
      <c r="AX22" s="63"/>
      <c r="AY22" s="63"/>
      <c r="AZ22" s="63"/>
      <c r="BA22" s="63"/>
      <c r="BB22" s="63"/>
    </row>
    <row r="23" spans="1:54" s="6" customFormat="1" ht="62.2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8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U23" s="63"/>
      <c r="AV23" s="63"/>
      <c r="AW23" s="63"/>
      <c r="AX23" s="63"/>
      <c r="AY23" s="63"/>
      <c r="AZ23" s="63"/>
      <c r="BA23" s="63"/>
      <c r="BB23" s="63"/>
    </row>
    <row r="24" spans="1:54" s="6" customFormat="1" ht="30" customHeight="1">
      <c r="A24" s="83" t="s">
        <v>29</v>
      </c>
      <c r="B24" s="83"/>
      <c r="C24" s="83"/>
      <c r="D24" s="83"/>
      <c r="E24" s="83"/>
      <c r="F24" s="83"/>
      <c r="G24" s="83"/>
      <c r="H24" s="83"/>
      <c r="I24" s="83"/>
      <c r="J24" s="83"/>
      <c r="K24" s="27"/>
      <c r="L24" s="84" t="s">
        <v>34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2"/>
      <c r="AA24" s="81" t="s">
        <v>32</v>
      </c>
      <c r="AB24" s="81"/>
      <c r="AC24" s="81"/>
      <c r="AD24" s="81"/>
      <c r="AE24" s="81"/>
      <c r="AF24" s="81"/>
      <c r="AG24" s="81"/>
      <c r="AH24" s="81"/>
      <c r="AI24" s="81"/>
      <c r="AJ24" s="81"/>
      <c r="AK24" s="11"/>
      <c r="AL24" s="82" t="s">
        <v>34</v>
      </c>
      <c r="AM24" s="82"/>
      <c r="AN24" s="82"/>
      <c r="AO24" s="82"/>
      <c r="AP24" s="82"/>
      <c r="AQ24" s="82"/>
      <c r="AR24" s="82"/>
      <c r="AS24" s="82"/>
      <c r="AU24" s="63"/>
      <c r="AV24" s="63"/>
      <c r="AW24" s="63"/>
      <c r="AX24" s="63"/>
      <c r="AY24" s="63"/>
      <c r="AZ24" s="63"/>
      <c r="BA24" s="63"/>
      <c r="BB24" s="63"/>
    </row>
    <row r="25" spans="1:54" s="7" customFormat="1" ht="20.2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31"/>
      <c r="X25" s="31"/>
      <c r="Y25" s="32" t="s">
        <v>0</v>
      </c>
      <c r="Z25" s="8"/>
      <c r="AA25" s="2"/>
      <c r="AB25" s="1"/>
      <c r="AC25" s="3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30"/>
      <c r="AS25" s="32" t="s">
        <v>0</v>
      </c>
      <c r="AU25" s="63"/>
      <c r="AV25" s="63"/>
      <c r="AW25" s="63"/>
      <c r="AX25" s="63"/>
      <c r="AY25" s="63"/>
      <c r="AZ25" s="63"/>
      <c r="BA25" s="63"/>
      <c r="BB25" s="63"/>
    </row>
    <row r="26" spans="1:54" s="7" customFormat="1" ht="22.5" customHeight="1">
      <c r="A26" s="68" t="s">
        <v>27</v>
      </c>
      <c r="B26" s="71" t="s">
        <v>1</v>
      </c>
      <c r="C26" s="72"/>
      <c r="D26" s="72"/>
      <c r="E26" s="72"/>
      <c r="F26" s="72"/>
      <c r="G26" s="72"/>
      <c r="H26" s="72"/>
      <c r="I26" s="72"/>
      <c r="J26" s="73"/>
      <c r="K26" s="20"/>
      <c r="L26" s="74" t="s">
        <v>2</v>
      </c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25"/>
      <c r="AA26" s="68" t="s">
        <v>27</v>
      </c>
      <c r="AB26" s="71" t="s">
        <v>3</v>
      </c>
      <c r="AC26" s="72"/>
      <c r="AD26" s="72"/>
      <c r="AE26" s="72"/>
      <c r="AF26" s="72"/>
      <c r="AG26" s="72"/>
      <c r="AH26" s="72"/>
      <c r="AI26" s="72"/>
      <c r="AJ26" s="73"/>
      <c r="AK26" s="20"/>
      <c r="AL26" s="77" t="s">
        <v>4</v>
      </c>
      <c r="AM26" s="78"/>
      <c r="AN26" s="78"/>
      <c r="AO26" s="78"/>
      <c r="AP26" s="78"/>
      <c r="AQ26" s="78"/>
      <c r="AR26" s="78"/>
      <c r="AS26" s="78"/>
      <c r="AU26" s="63"/>
      <c r="AV26" s="63"/>
      <c r="AW26" s="63"/>
      <c r="AX26" s="63"/>
      <c r="AY26" s="63"/>
      <c r="AZ26" s="63"/>
      <c r="BA26" s="63"/>
      <c r="BB26" s="63"/>
    </row>
    <row r="27" spans="1:54" s="7" customFormat="1" ht="21.75" customHeight="1">
      <c r="A27" s="69"/>
      <c r="B27" s="71" t="s">
        <v>5</v>
      </c>
      <c r="C27" s="72"/>
      <c r="D27" s="72"/>
      <c r="E27" s="72"/>
      <c r="F27" s="73"/>
      <c r="G27" s="71" t="s">
        <v>6</v>
      </c>
      <c r="H27" s="72"/>
      <c r="I27" s="72"/>
      <c r="J27" s="73"/>
      <c r="K27" s="20"/>
      <c r="L27" s="74" t="s">
        <v>5</v>
      </c>
      <c r="M27" s="75"/>
      <c r="N27" s="75"/>
      <c r="O27" s="75"/>
      <c r="P27" s="75"/>
      <c r="Q27" s="75"/>
      <c r="R27" s="76"/>
      <c r="S27" s="74" t="s">
        <v>6</v>
      </c>
      <c r="T27" s="75"/>
      <c r="U27" s="75"/>
      <c r="V27" s="75"/>
      <c r="W27" s="75"/>
      <c r="X27" s="75"/>
      <c r="Y27" s="75"/>
      <c r="Z27" s="25"/>
      <c r="AA27" s="69"/>
      <c r="AB27" s="74" t="s">
        <v>5</v>
      </c>
      <c r="AC27" s="75"/>
      <c r="AD27" s="75"/>
      <c r="AE27" s="75"/>
      <c r="AF27" s="75"/>
      <c r="AG27" s="75"/>
      <c r="AH27" s="76"/>
      <c r="AI27" s="74" t="s">
        <v>6</v>
      </c>
      <c r="AJ27" s="76"/>
      <c r="AK27" s="25"/>
      <c r="AL27" s="79"/>
      <c r="AM27" s="80"/>
      <c r="AN27" s="80"/>
      <c r="AO27" s="80"/>
      <c r="AP27" s="80"/>
      <c r="AQ27" s="80"/>
      <c r="AR27" s="80"/>
      <c r="AS27" s="80"/>
      <c r="AU27" s="63"/>
      <c r="AV27" s="63"/>
      <c r="AW27" s="63"/>
      <c r="AX27" s="63"/>
      <c r="AY27" s="63"/>
      <c r="AZ27" s="63"/>
      <c r="BA27" s="63"/>
      <c r="BB27" s="63"/>
    </row>
    <row r="28" spans="1:54" s="7" customFormat="1" ht="47.25" customHeight="1">
      <c r="A28" s="70"/>
      <c r="B28" s="14" t="s">
        <v>7</v>
      </c>
      <c r="C28" s="15" t="s">
        <v>8</v>
      </c>
      <c r="D28" s="15" t="s">
        <v>9</v>
      </c>
      <c r="E28" s="14" t="s">
        <v>10</v>
      </c>
      <c r="F28" s="14" t="s">
        <v>11</v>
      </c>
      <c r="G28" s="15" t="s">
        <v>8</v>
      </c>
      <c r="H28" s="15" t="s">
        <v>12</v>
      </c>
      <c r="I28" s="14" t="s">
        <v>10</v>
      </c>
      <c r="J28" s="14" t="s">
        <v>11</v>
      </c>
      <c r="K28" s="18"/>
      <c r="L28" s="14" t="s">
        <v>13</v>
      </c>
      <c r="M28" s="14" t="s">
        <v>14</v>
      </c>
      <c r="N28" s="14" t="s">
        <v>15</v>
      </c>
      <c r="O28" s="15" t="s">
        <v>8</v>
      </c>
      <c r="P28" s="15" t="s">
        <v>9</v>
      </c>
      <c r="Q28" s="14" t="s">
        <v>10</v>
      </c>
      <c r="R28" s="14" t="s">
        <v>11</v>
      </c>
      <c r="S28" s="14" t="s">
        <v>13</v>
      </c>
      <c r="T28" s="14" t="s">
        <v>14</v>
      </c>
      <c r="U28" s="14" t="s">
        <v>15</v>
      </c>
      <c r="V28" s="15" t="s">
        <v>8</v>
      </c>
      <c r="W28" s="15" t="s">
        <v>9</v>
      </c>
      <c r="X28" s="14" t="s">
        <v>10</v>
      </c>
      <c r="Y28" s="26" t="s">
        <v>11</v>
      </c>
      <c r="Z28" s="18"/>
      <c r="AA28" s="70"/>
      <c r="AB28" s="14" t="s">
        <v>7</v>
      </c>
      <c r="AC28" s="14" t="s">
        <v>13</v>
      </c>
      <c r="AD28" s="14" t="s">
        <v>15</v>
      </c>
      <c r="AE28" s="15" t="s">
        <v>8</v>
      </c>
      <c r="AF28" s="15" t="s">
        <v>9</v>
      </c>
      <c r="AG28" s="14" t="s">
        <v>10</v>
      </c>
      <c r="AH28" s="14" t="s">
        <v>11</v>
      </c>
      <c r="AI28" s="15" t="s">
        <v>8</v>
      </c>
      <c r="AJ28" s="14" t="s">
        <v>10</v>
      </c>
      <c r="AK28" s="18"/>
      <c r="AL28" s="14" t="s">
        <v>7</v>
      </c>
      <c r="AM28" s="14" t="s">
        <v>13</v>
      </c>
      <c r="AN28" s="14" t="s">
        <v>14</v>
      </c>
      <c r="AO28" s="14" t="s">
        <v>15</v>
      </c>
      <c r="AP28" s="15" t="s">
        <v>8</v>
      </c>
      <c r="AQ28" s="15" t="s">
        <v>9</v>
      </c>
      <c r="AR28" s="14" t="s">
        <v>16</v>
      </c>
      <c r="AS28" s="26" t="s">
        <v>11</v>
      </c>
      <c r="AU28" s="63"/>
      <c r="AV28" s="63"/>
      <c r="AW28" s="63"/>
      <c r="AX28" s="63"/>
      <c r="AY28" s="63"/>
      <c r="AZ28" s="63"/>
      <c r="BA28" s="63"/>
      <c r="BB28" s="63"/>
    </row>
    <row r="29" spans="1:54" s="7" customFormat="1" ht="21.75" customHeight="1">
      <c r="A29" s="16"/>
      <c r="B29" s="22"/>
      <c r="C29" s="23"/>
      <c r="D29" s="23"/>
      <c r="E29" s="22"/>
      <c r="F29" s="22"/>
      <c r="G29" s="23"/>
      <c r="H29" s="23"/>
      <c r="I29" s="22"/>
      <c r="J29" s="22"/>
      <c r="K29" s="13"/>
      <c r="L29" s="22"/>
      <c r="M29" s="22"/>
      <c r="N29" s="22"/>
      <c r="O29" s="23"/>
      <c r="P29" s="23"/>
      <c r="Q29" s="22"/>
      <c r="R29" s="22"/>
      <c r="S29" s="22"/>
      <c r="T29" s="22"/>
      <c r="U29" s="22"/>
      <c r="V29" s="23"/>
      <c r="W29" s="23"/>
      <c r="X29" s="22"/>
      <c r="Y29" s="22"/>
      <c r="Z29" s="22"/>
      <c r="AA29" s="16"/>
      <c r="AB29" s="22"/>
      <c r="AC29" s="22"/>
      <c r="AD29" s="22"/>
      <c r="AE29" s="23"/>
      <c r="AF29" s="23"/>
      <c r="AG29" s="22"/>
      <c r="AH29" s="22"/>
      <c r="AI29" s="23"/>
      <c r="AJ29" s="22"/>
      <c r="AK29" s="22"/>
      <c r="AL29" s="22"/>
      <c r="AM29" s="22"/>
      <c r="AN29" s="22"/>
      <c r="AO29" s="22"/>
      <c r="AP29" s="23"/>
      <c r="AQ29" s="23"/>
      <c r="AR29" s="22"/>
      <c r="AS29" s="22"/>
      <c r="AU29" s="63"/>
      <c r="AV29" s="63"/>
      <c r="AW29" s="63"/>
      <c r="AX29" s="63"/>
      <c r="AY29" s="63"/>
      <c r="AZ29" s="63"/>
      <c r="BA29" s="63"/>
      <c r="BB29" s="63"/>
    </row>
    <row r="30" spans="1:54" s="49" customFormat="1" ht="33.75" customHeight="1">
      <c r="A30" s="43" t="s">
        <v>40</v>
      </c>
      <c r="B30" s="44">
        <f>SUM(B31:B37)</f>
        <v>2094326</v>
      </c>
      <c r="C30" s="44">
        <f>SUM(C31:C37)</f>
        <v>1016054</v>
      </c>
      <c r="D30" s="44">
        <f>SUM(D31:D37)</f>
        <v>28</v>
      </c>
      <c r="E30" s="44">
        <f>SUM(E31:E37)</f>
        <v>3110408</v>
      </c>
      <c r="F30" s="44">
        <f>SUM(F31:F37)</f>
        <v>42245</v>
      </c>
      <c r="G30" s="44"/>
      <c r="H30" s="44"/>
      <c r="I30" s="44"/>
      <c r="J30" s="44"/>
      <c r="K30" s="44">
        <v>0</v>
      </c>
      <c r="L30" s="44">
        <f aca="true" t="shared" si="4" ref="L30:R30">SUM(L31:L37)</f>
        <v>1077642</v>
      </c>
      <c r="M30" s="44"/>
      <c r="N30" s="44">
        <f t="shared" si="4"/>
        <v>159248</v>
      </c>
      <c r="O30" s="44">
        <f t="shared" si="4"/>
        <v>677986</v>
      </c>
      <c r="P30" s="44"/>
      <c r="Q30" s="44">
        <f t="shared" si="4"/>
        <v>1914876</v>
      </c>
      <c r="R30" s="44">
        <f t="shared" si="4"/>
        <v>13870</v>
      </c>
      <c r="S30" s="44"/>
      <c r="T30" s="44"/>
      <c r="U30" s="44"/>
      <c r="V30" s="44"/>
      <c r="W30" s="44"/>
      <c r="X30" s="44"/>
      <c r="Y30" s="44"/>
      <c r="Z30" s="44"/>
      <c r="AA30" s="43" t="s">
        <v>40</v>
      </c>
      <c r="AB30" s="44">
        <f>SUM(AB31:AB37)</f>
        <v>50000</v>
      </c>
      <c r="AC30" s="44"/>
      <c r="AD30" s="44"/>
      <c r="AE30" s="44"/>
      <c r="AF30" s="44"/>
      <c r="AG30" s="44">
        <f>SUM(AG31:AG37)</f>
        <v>50000</v>
      </c>
      <c r="AH30" s="44"/>
      <c r="AI30" s="44"/>
      <c r="AJ30" s="44"/>
      <c r="AK30" s="44">
        <v>0</v>
      </c>
      <c r="AL30" s="44">
        <f aca="true" t="shared" si="5" ref="AL30:AS30">SUM(AL31:AL37)</f>
        <v>2144326</v>
      </c>
      <c r="AM30" s="44">
        <f t="shared" si="5"/>
        <v>1077642</v>
      </c>
      <c r="AN30" s="44"/>
      <c r="AO30" s="44">
        <f t="shared" si="5"/>
        <v>159248</v>
      </c>
      <c r="AP30" s="44">
        <f t="shared" si="5"/>
        <v>1694040</v>
      </c>
      <c r="AQ30" s="44">
        <f t="shared" si="5"/>
        <v>28</v>
      </c>
      <c r="AR30" s="44">
        <f t="shared" si="5"/>
        <v>5075284</v>
      </c>
      <c r="AS30" s="44">
        <f t="shared" si="5"/>
        <v>56115</v>
      </c>
      <c r="AU30" s="63"/>
      <c r="AV30" s="63"/>
      <c r="AW30" s="63"/>
      <c r="AX30" s="63"/>
      <c r="AY30" s="63"/>
      <c r="AZ30" s="63"/>
      <c r="BA30" s="63"/>
      <c r="BB30" s="63"/>
    </row>
    <row r="31" spans="1:54" s="49" customFormat="1" ht="33.75" customHeight="1">
      <c r="A31" s="47" t="s">
        <v>45</v>
      </c>
      <c r="B31" s="48">
        <v>1753755</v>
      </c>
      <c r="C31" s="48">
        <v>1006771</v>
      </c>
      <c r="D31" s="48"/>
      <c r="E31" s="41">
        <f>B31+C31+D31</f>
        <v>2760526</v>
      </c>
      <c r="F31" s="48">
        <v>30144</v>
      </c>
      <c r="G31" s="48"/>
      <c r="H31" s="48"/>
      <c r="I31" s="48"/>
      <c r="J31" s="48"/>
      <c r="K31" s="48"/>
      <c r="L31" s="48">
        <v>187224</v>
      </c>
      <c r="M31" s="48"/>
      <c r="N31" s="48">
        <v>43937</v>
      </c>
      <c r="O31" s="48">
        <v>666622</v>
      </c>
      <c r="P31" s="48"/>
      <c r="Q31" s="41">
        <f aca="true" t="shared" si="6" ref="Q31:Q37">L31+M31+N31+O31+P31</f>
        <v>897783</v>
      </c>
      <c r="R31" s="48">
        <v>558</v>
      </c>
      <c r="S31" s="48"/>
      <c r="T31" s="48"/>
      <c r="U31" s="48"/>
      <c r="V31" s="48"/>
      <c r="W31" s="48"/>
      <c r="X31" s="48"/>
      <c r="Y31" s="48"/>
      <c r="Z31" s="48"/>
      <c r="AA31" s="47" t="s">
        <v>45</v>
      </c>
      <c r="AB31" s="48">
        <v>50000</v>
      </c>
      <c r="AC31" s="48"/>
      <c r="AD31" s="48"/>
      <c r="AE31" s="48"/>
      <c r="AF31" s="48"/>
      <c r="AG31" s="48">
        <f>AB31+AC31+AD31+AE31+AF31</f>
        <v>50000</v>
      </c>
      <c r="AH31" s="48"/>
      <c r="AI31" s="48"/>
      <c r="AJ31" s="48"/>
      <c r="AK31" s="48"/>
      <c r="AL31" s="41">
        <f>+B31+AB31</f>
        <v>1803755</v>
      </c>
      <c r="AM31" s="41">
        <f aca="true" t="shared" si="7" ref="AM31:AM36">+L31+S31+AC31</f>
        <v>187224</v>
      </c>
      <c r="AN31" s="41"/>
      <c r="AO31" s="41">
        <f aca="true" t="shared" si="8" ref="AO31:AO37">+N31+U31+AD31</f>
        <v>43937</v>
      </c>
      <c r="AP31" s="41">
        <f aca="true" t="shared" si="9" ref="AP31:AP37">+C31+G31+O31+V31+AE31+AI31</f>
        <v>1673393</v>
      </c>
      <c r="AQ31" s="41"/>
      <c r="AR31" s="48">
        <f aca="true" t="shared" si="10" ref="AR31:AR37">AL31+AM31+AN31+AO31+AP31+AQ31</f>
        <v>3708309</v>
      </c>
      <c r="AS31" s="41">
        <f aca="true" t="shared" si="11" ref="AS31:AS37">+F31+J31+R31+Y31+AH31</f>
        <v>30702</v>
      </c>
      <c r="AU31" s="63"/>
      <c r="AV31" s="63"/>
      <c r="AW31" s="63"/>
      <c r="AX31" s="63"/>
      <c r="AY31" s="63"/>
      <c r="AZ31" s="63"/>
      <c r="BA31" s="63"/>
      <c r="BB31" s="63"/>
    </row>
    <row r="32" spans="1:54" s="50" customFormat="1" ht="33.75" customHeight="1">
      <c r="A32" s="40" t="s">
        <v>21</v>
      </c>
      <c r="B32" s="41"/>
      <c r="C32" s="41"/>
      <c r="D32" s="41"/>
      <c r="E32" s="48"/>
      <c r="F32" s="41">
        <v>4941</v>
      </c>
      <c r="G32" s="41"/>
      <c r="H32" s="41"/>
      <c r="I32" s="41"/>
      <c r="J32" s="41"/>
      <c r="K32" s="41"/>
      <c r="L32" s="41">
        <v>111390</v>
      </c>
      <c r="M32" s="41"/>
      <c r="N32" s="41">
        <v>10521</v>
      </c>
      <c r="O32" s="41">
        <v>4888</v>
      </c>
      <c r="P32" s="41"/>
      <c r="Q32" s="41">
        <f t="shared" si="6"/>
        <v>126799</v>
      </c>
      <c r="R32" s="41">
        <v>10556</v>
      </c>
      <c r="S32" s="41"/>
      <c r="T32" s="41"/>
      <c r="U32" s="41"/>
      <c r="V32" s="41"/>
      <c r="W32" s="41"/>
      <c r="X32" s="41"/>
      <c r="Y32" s="41"/>
      <c r="Z32" s="41"/>
      <c r="AA32" s="40" t="s">
        <v>21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>
        <f t="shared" si="7"/>
        <v>111390</v>
      </c>
      <c r="AN32" s="41"/>
      <c r="AO32" s="41">
        <f t="shared" si="8"/>
        <v>10521</v>
      </c>
      <c r="AP32" s="41">
        <f t="shared" si="9"/>
        <v>4888</v>
      </c>
      <c r="AQ32" s="41"/>
      <c r="AR32" s="48">
        <f t="shared" si="10"/>
        <v>126799</v>
      </c>
      <c r="AS32" s="41">
        <f t="shared" si="11"/>
        <v>15497</v>
      </c>
      <c r="AU32" s="63"/>
      <c r="AV32" s="63"/>
      <c r="AW32" s="63"/>
      <c r="AX32" s="63"/>
      <c r="AY32" s="63"/>
      <c r="AZ32" s="63"/>
      <c r="BA32" s="63"/>
      <c r="BB32" s="63"/>
    </row>
    <row r="33" spans="1:54" s="42" customFormat="1" ht="33.75" customHeight="1">
      <c r="A33" s="57" t="s">
        <v>22</v>
      </c>
      <c r="B33" s="41"/>
      <c r="C33" s="41"/>
      <c r="D33" s="41"/>
      <c r="E33" s="48"/>
      <c r="F33" s="41">
        <v>4436</v>
      </c>
      <c r="G33" s="41"/>
      <c r="H33" s="41"/>
      <c r="I33" s="41"/>
      <c r="J33" s="41"/>
      <c r="K33" s="41"/>
      <c r="L33" s="41">
        <v>140284</v>
      </c>
      <c r="M33" s="41"/>
      <c r="N33" s="41">
        <v>9622</v>
      </c>
      <c r="O33" s="41">
        <v>1235</v>
      </c>
      <c r="P33" s="41"/>
      <c r="Q33" s="41">
        <f t="shared" si="6"/>
        <v>151141</v>
      </c>
      <c r="R33" s="41"/>
      <c r="S33" s="41"/>
      <c r="T33" s="41"/>
      <c r="U33" s="41"/>
      <c r="V33" s="41"/>
      <c r="W33" s="41"/>
      <c r="X33" s="41"/>
      <c r="Y33" s="41"/>
      <c r="Z33" s="41"/>
      <c r="AA33" s="40" t="s">
        <v>22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>
        <f t="shared" si="7"/>
        <v>140284</v>
      </c>
      <c r="AN33" s="41"/>
      <c r="AO33" s="41">
        <f t="shared" si="8"/>
        <v>9622</v>
      </c>
      <c r="AP33" s="41">
        <f t="shared" si="9"/>
        <v>1235</v>
      </c>
      <c r="AQ33" s="41"/>
      <c r="AR33" s="48">
        <f t="shared" si="10"/>
        <v>151141</v>
      </c>
      <c r="AS33" s="41">
        <f t="shared" si="11"/>
        <v>4436</v>
      </c>
      <c r="AU33" s="63"/>
      <c r="AV33" s="63"/>
      <c r="AW33" s="63"/>
      <c r="AX33" s="63"/>
      <c r="AY33" s="63"/>
      <c r="AZ33" s="63"/>
      <c r="BA33" s="63"/>
      <c r="BB33" s="63"/>
    </row>
    <row r="34" spans="1:54" s="42" customFormat="1" ht="33.75" customHeight="1">
      <c r="A34" s="40" t="s">
        <v>23</v>
      </c>
      <c r="B34" s="41"/>
      <c r="C34" s="41"/>
      <c r="D34" s="41"/>
      <c r="E34" s="48"/>
      <c r="F34" s="41">
        <v>268</v>
      </c>
      <c r="G34" s="41"/>
      <c r="H34" s="41"/>
      <c r="I34" s="41"/>
      <c r="J34" s="41"/>
      <c r="K34" s="41"/>
      <c r="L34" s="41">
        <v>428094</v>
      </c>
      <c r="M34" s="41"/>
      <c r="N34" s="41">
        <v>50335</v>
      </c>
      <c r="O34" s="41">
        <v>910</v>
      </c>
      <c r="P34" s="41"/>
      <c r="Q34" s="41">
        <f t="shared" si="6"/>
        <v>479339</v>
      </c>
      <c r="R34" s="41">
        <v>530</v>
      </c>
      <c r="S34" s="41"/>
      <c r="T34" s="41"/>
      <c r="U34" s="41"/>
      <c r="V34" s="41"/>
      <c r="W34" s="41"/>
      <c r="X34" s="41"/>
      <c r="Y34" s="41"/>
      <c r="Z34" s="41"/>
      <c r="AA34" s="40" t="s">
        <v>23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>
        <f t="shared" si="7"/>
        <v>428094</v>
      </c>
      <c r="AN34" s="41"/>
      <c r="AO34" s="41">
        <f t="shared" si="8"/>
        <v>50335</v>
      </c>
      <c r="AP34" s="41">
        <f t="shared" si="9"/>
        <v>910</v>
      </c>
      <c r="AQ34" s="41"/>
      <c r="AR34" s="48">
        <f t="shared" si="10"/>
        <v>479339</v>
      </c>
      <c r="AS34" s="41">
        <f t="shared" si="11"/>
        <v>798</v>
      </c>
      <c r="AU34" s="63"/>
      <c r="AV34" s="63"/>
      <c r="AW34" s="63"/>
      <c r="AX34" s="63"/>
      <c r="AY34" s="63"/>
      <c r="AZ34" s="63"/>
      <c r="BA34" s="63"/>
      <c r="BB34" s="63"/>
    </row>
    <row r="35" spans="1:54" s="50" customFormat="1" ht="33.75" customHeight="1">
      <c r="A35" s="40" t="s">
        <v>24</v>
      </c>
      <c r="B35" s="41"/>
      <c r="C35" s="41"/>
      <c r="D35" s="41"/>
      <c r="E35" s="48"/>
      <c r="F35" s="41">
        <v>801</v>
      </c>
      <c r="G35" s="41"/>
      <c r="H35" s="41"/>
      <c r="I35" s="41"/>
      <c r="J35" s="41"/>
      <c r="K35" s="41"/>
      <c r="L35" s="41">
        <v>200000</v>
      </c>
      <c r="M35" s="41"/>
      <c r="N35" s="41">
        <v>31000</v>
      </c>
      <c r="O35" s="41">
        <v>1627</v>
      </c>
      <c r="P35" s="41"/>
      <c r="Q35" s="41">
        <f t="shared" si="6"/>
        <v>232627</v>
      </c>
      <c r="R35" s="41">
        <v>2223</v>
      </c>
      <c r="S35" s="41"/>
      <c r="T35" s="41"/>
      <c r="U35" s="41"/>
      <c r="V35" s="41"/>
      <c r="W35" s="41"/>
      <c r="X35" s="41"/>
      <c r="Y35" s="41"/>
      <c r="Z35" s="41"/>
      <c r="AA35" s="40" t="s">
        <v>24</v>
      </c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>
        <f t="shared" si="7"/>
        <v>200000</v>
      </c>
      <c r="AN35" s="41"/>
      <c r="AO35" s="41">
        <f t="shared" si="8"/>
        <v>31000</v>
      </c>
      <c r="AP35" s="41">
        <f t="shared" si="9"/>
        <v>1627</v>
      </c>
      <c r="AQ35" s="41"/>
      <c r="AR35" s="48">
        <f t="shared" si="10"/>
        <v>232627</v>
      </c>
      <c r="AS35" s="41">
        <f t="shared" si="11"/>
        <v>3024</v>
      </c>
      <c r="AU35" s="63"/>
      <c r="AV35" s="63"/>
      <c r="AW35" s="63"/>
      <c r="AX35" s="63"/>
      <c r="AY35" s="63"/>
      <c r="AZ35" s="63"/>
      <c r="BA35" s="63"/>
      <c r="BB35" s="63"/>
    </row>
    <row r="36" spans="1:54" s="42" customFormat="1" ht="33.75" customHeight="1">
      <c r="A36" s="40" t="s">
        <v>25</v>
      </c>
      <c r="B36" s="41"/>
      <c r="C36" s="41"/>
      <c r="D36" s="41">
        <v>28</v>
      </c>
      <c r="E36" s="41">
        <f>B36+C36+D36</f>
        <v>28</v>
      </c>
      <c r="F36" s="41">
        <v>397</v>
      </c>
      <c r="G36" s="41"/>
      <c r="H36" s="41"/>
      <c r="I36" s="41"/>
      <c r="J36" s="41"/>
      <c r="K36" s="41"/>
      <c r="L36" s="41">
        <v>10650</v>
      </c>
      <c r="M36" s="41"/>
      <c r="N36" s="41">
        <v>1200</v>
      </c>
      <c r="O36" s="41">
        <v>366</v>
      </c>
      <c r="P36" s="41"/>
      <c r="Q36" s="41">
        <f t="shared" si="6"/>
        <v>12216</v>
      </c>
      <c r="R36" s="41"/>
      <c r="S36" s="41"/>
      <c r="T36" s="41"/>
      <c r="U36" s="41"/>
      <c r="V36" s="41"/>
      <c r="W36" s="41"/>
      <c r="X36" s="41"/>
      <c r="Y36" s="41"/>
      <c r="Z36" s="41"/>
      <c r="AA36" s="40" t="s">
        <v>25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>
        <f t="shared" si="7"/>
        <v>10650</v>
      </c>
      <c r="AN36" s="41"/>
      <c r="AO36" s="41">
        <f t="shared" si="8"/>
        <v>1200</v>
      </c>
      <c r="AP36" s="41">
        <f t="shared" si="9"/>
        <v>366</v>
      </c>
      <c r="AQ36" s="41">
        <f>+D36+H36+P36+W36+AF36</f>
        <v>28</v>
      </c>
      <c r="AR36" s="48">
        <f t="shared" si="10"/>
        <v>12244</v>
      </c>
      <c r="AS36" s="41">
        <f t="shared" si="11"/>
        <v>397</v>
      </c>
      <c r="AU36" s="63"/>
      <c r="AV36" s="63"/>
      <c r="AW36" s="63"/>
      <c r="AX36" s="63"/>
      <c r="AY36" s="63"/>
      <c r="AZ36" s="63"/>
      <c r="BA36" s="63"/>
      <c r="BB36" s="63"/>
    </row>
    <row r="37" spans="1:54" s="42" customFormat="1" ht="33.75" customHeight="1">
      <c r="A37" s="57" t="s">
        <v>48</v>
      </c>
      <c r="B37" s="41">
        <v>340571</v>
      </c>
      <c r="C37" s="41">
        <v>9283</v>
      </c>
      <c r="D37" s="41"/>
      <c r="E37" s="41">
        <f>B37+C37+D37</f>
        <v>349854</v>
      </c>
      <c r="F37" s="41">
        <v>1258</v>
      </c>
      <c r="G37" s="41"/>
      <c r="H37" s="41"/>
      <c r="I37" s="41"/>
      <c r="J37" s="41"/>
      <c r="K37" s="41"/>
      <c r="L37" s="41"/>
      <c r="M37" s="41"/>
      <c r="N37" s="41">
        <v>12633</v>
      </c>
      <c r="O37" s="41">
        <v>2338</v>
      </c>
      <c r="P37" s="41"/>
      <c r="Q37" s="41">
        <f t="shared" si="6"/>
        <v>14971</v>
      </c>
      <c r="R37" s="41">
        <v>3</v>
      </c>
      <c r="S37" s="41"/>
      <c r="T37" s="41"/>
      <c r="U37" s="41"/>
      <c r="V37" s="41"/>
      <c r="W37" s="41"/>
      <c r="X37" s="41"/>
      <c r="Y37" s="41"/>
      <c r="Z37" s="41"/>
      <c r="AA37" s="40" t="s">
        <v>48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>
        <f>+B37+AB37</f>
        <v>340571</v>
      </c>
      <c r="AM37" s="41"/>
      <c r="AN37" s="41"/>
      <c r="AO37" s="41">
        <f t="shared" si="8"/>
        <v>12633</v>
      </c>
      <c r="AP37" s="41">
        <f t="shared" si="9"/>
        <v>11621</v>
      </c>
      <c r="AQ37" s="41"/>
      <c r="AR37" s="48">
        <f t="shared" si="10"/>
        <v>364825</v>
      </c>
      <c r="AS37" s="41">
        <f t="shared" si="11"/>
        <v>1261</v>
      </c>
      <c r="AU37" s="63"/>
      <c r="AV37" s="63"/>
      <c r="AW37" s="63"/>
      <c r="AX37" s="63"/>
      <c r="AY37" s="63"/>
      <c r="AZ37" s="63"/>
      <c r="BA37" s="63"/>
      <c r="BB37" s="63"/>
    </row>
    <row r="38" spans="1:54" s="37" customFormat="1" ht="22.5" customHeight="1">
      <c r="A38" s="58"/>
      <c r="B38" s="36"/>
      <c r="C38" s="36"/>
      <c r="D38" s="36"/>
      <c r="E38" s="4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45"/>
      <c r="R38" s="36"/>
      <c r="S38" s="36"/>
      <c r="T38" s="36"/>
      <c r="U38" s="36"/>
      <c r="V38" s="36"/>
      <c r="W38" s="36"/>
      <c r="X38" s="36"/>
      <c r="Y38" s="36"/>
      <c r="Z38" s="36"/>
      <c r="AA38" s="39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45"/>
      <c r="AM38" s="45"/>
      <c r="AN38" s="45"/>
      <c r="AO38" s="45"/>
      <c r="AP38" s="45"/>
      <c r="AQ38" s="45"/>
      <c r="AR38" s="45"/>
      <c r="AS38" s="45"/>
      <c r="AU38" s="63"/>
      <c r="AV38" s="63"/>
      <c r="AW38" s="63"/>
      <c r="AX38" s="63"/>
      <c r="AY38" s="63"/>
      <c r="AZ38" s="63"/>
      <c r="BA38" s="63"/>
      <c r="BB38" s="63"/>
    </row>
    <row r="39" spans="1:54" s="42" customFormat="1" ht="33.75" customHeight="1">
      <c r="A39" s="59" t="s">
        <v>53</v>
      </c>
      <c r="B39" s="44"/>
      <c r="C39" s="44"/>
      <c r="D39" s="44"/>
      <c r="E39" s="44"/>
      <c r="F39" s="44">
        <f>F40</f>
        <v>310</v>
      </c>
      <c r="G39" s="44"/>
      <c r="H39" s="44"/>
      <c r="I39" s="44"/>
      <c r="J39" s="44"/>
      <c r="K39" s="44">
        <v>0</v>
      </c>
      <c r="L39" s="44">
        <f aca="true" t="shared" si="12" ref="L39:R39">L40</f>
        <v>60</v>
      </c>
      <c r="M39" s="44"/>
      <c r="N39" s="44">
        <f t="shared" si="12"/>
        <v>5</v>
      </c>
      <c r="O39" s="44">
        <f t="shared" si="12"/>
        <v>347</v>
      </c>
      <c r="P39" s="44"/>
      <c r="Q39" s="44">
        <f t="shared" si="12"/>
        <v>412</v>
      </c>
      <c r="R39" s="44">
        <f t="shared" si="12"/>
        <v>442</v>
      </c>
      <c r="S39" s="44"/>
      <c r="T39" s="44"/>
      <c r="U39" s="44"/>
      <c r="V39" s="44"/>
      <c r="W39" s="44"/>
      <c r="X39" s="44"/>
      <c r="Y39" s="44"/>
      <c r="Z39" s="44"/>
      <c r="AA39" s="43" t="s">
        <v>53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51"/>
      <c r="AM39" s="51">
        <f>AM40</f>
        <v>60</v>
      </c>
      <c r="AN39" s="51"/>
      <c r="AO39" s="51">
        <f>AO40</f>
        <v>5</v>
      </c>
      <c r="AP39" s="51">
        <f>AP40</f>
        <v>347</v>
      </c>
      <c r="AQ39" s="51"/>
      <c r="AR39" s="51">
        <f>AR40</f>
        <v>412</v>
      </c>
      <c r="AS39" s="51">
        <f>AS40</f>
        <v>752</v>
      </c>
      <c r="AU39" s="63"/>
      <c r="AV39" s="63"/>
      <c r="AW39" s="63"/>
      <c r="AX39" s="63"/>
      <c r="AY39" s="63"/>
      <c r="AZ39" s="63"/>
      <c r="BA39" s="63"/>
      <c r="BB39" s="63"/>
    </row>
    <row r="40" spans="1:54" s="42" customFormat="1" ht="33.75" customHeight="1">
      <c r="A40" s="57" t="s">
        <v>26</v>
      </c>
      <c r="B40" s="41"/>
      <c r="C40" s="41"/>
      <c r="D40" s="41"/>
      <c r="E40" s="48"/>
      <c r="F40" s="41">
        <v>310</v>
      </c>
      <c r="G40" s="41"/>
      <c r="H40" s="41"/>
      <c r="I40" s="41"/>
      <c r="J40" s="41"/>
      <c r="K40" s="41"/>
      <c r="L40" s="41">
        <v>60</v>
      </c>
      <c r="M40" s="41"/>
      <c r="N40" s="41">
        <v>5</v>
      </c>
      <c r="O40" s="41">
        <v>347</v>
      </c>
      <c r="P40" s="41"/>
      <c r="Q40" s="41">
        <f>L40+M40+N40+O40+P40</f>
        <v>412</v>
      </c>
      <c r="R40" s="41">
        <v>442</v>
      </c>
      <c r="S40" s="41"/>
      <c r="T40" s="41"/>
      <c r="U40" s="41"/>
      <c r="V40" s="41"/>
      <c r="W40" s="41"/>
      <c r="X40" s="41"/>
      <c r="Y40" s="41"/>
      <c r="Z40" s="41"/>
      <c r="AA40" s="40" t="s">
        <v>26</v>
      </c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>
        <f>+L40+S40+AC40</f>
        <v>60</v>
      </c>
      <c r="AN40" s="41"/>
      <c r="AO40" s="41">
        <f>+N40+U40+AD40</f>
        <v>5</v>
      </c>
      <c r="AP40" s="41">
        <f>+C40+G40+O40+V40+AE40+AI40</f>
        <v>347</v>
      </c>
      <c r="AQ40" s="41"/>
      <c r="AR40" s="48">
        <f>AL40+AM40+AN40+AO40+AP40+AQ40</f>
        <v>412</v>
      </c>
      <c r="AS40" s="41">
        <f>+F40+J40+R40+Y40+AH40</f>
        <v>752</v>
      </c>
      <c r="AU40" s="63"/>
      <c r="AV40" s="63"/>
      <c r="AW40" s="63"/>
      <c r="AX40" s="63"/>
      <c r="AY40" s="63"/>
      <c r="AZ40" s="63"/>
      <c r="BA40" s="63"/>
      <c r="BB40" s="63"/>
    </row>
    <row r="41" spans="1:54" s="42" customFormat="1" ht="22.5" customHeight="1">
      <c r="A41" s="57"/>
      <c r="B41" s="41"/>
      <c r="C41" s="41"/>
      <c r="D41" s="41"/>
      <c r="E41" s="48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8"/>
      <c r="R41" s="41"/>
      <c r="S41" s="41"/>
      <c r="T41" s="41"/>
      <c r="U41" s="41"/>
      <c r="V41" s="41"/>
      <c r="W41" s="41"/>
      <c r="X41" s="41"/>
      <c r="Y41" s="41"/>
      <c r="Z41" s="41"/>
      <c r="AA41" s="40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8"/>
      <c r="AM41" s="48"/>
      <c r="AN41" s="48"/>
      <c r="AO41" s="48"/>
      <c r="AP41" s="48"/>
      <c r="AQ41" s="48"/>
      <c r="AR41" s="48"/>
      <c r="AS41" s="48"/>
      <c r="AU41" s="63"/>
      <c r="AV41" s="63"/>
      <c r="AW41" s="63"/>
      <c r="AX41" s="63"/>
      <c r="AY41" s="63"/>
      <c r="AZ41" s="63"/>
      <c r="BA41" s="63"/>
      <c r="BB41" s="63"/>
    </row>
    <row r="42" spans="1:54" s="42" customFormat="1" ht="33.75" customHeight="1">
      <c r="A42" s="59" t="s">
        <v>54</v>
      </c>
      <c r="B42" s="41"/>
      <c r="C42" s="44">
        <f>C43</f>
        <v>159897</v>
      </c>
      <c r="D42" s="44"/>
      <c r="E42" s="44">
        <f>E43</f>
        <v>159897</v>
      </c>
      <c r="F42" s="44">
        <f>F43</f>
        <v>65</v>
      </c>
      <c r="G42" s="41"/>
      <c r="H42" s="41"/>
      <c r="I42" s="41"/>
      <c r="J42" s="41"/>
      <c r="K42" s="41"/>
      <c r="L42" s="44">
        <f>L43</f>
        <v>800</v>
      </c>
      <c r="M42" s="44"/>
      <c r="N42" s="44">
        <f>N43</f>
        <v>1350</v>
      </c>
      <c r="O42" s="44">
        <f>O43</f>
        <v>32559</v>
      </c>
      <c r="P42" s="44"/>
      <c r="Q42" s="44">
        <f>Q43</f>
        <v>34709</v>
      </c>
      <c r="R42" s="44">
        <f>R43</f>
        <v>30</v>
      </c>
      <c r="S42" s="41"/>
      <c r="T42" s="41"/>
      <c r="U42" s="41"/>
      <c r="V42" s="41"/>
      <c r="W42" s="41"/>
      <c r="X42" s="41"/>
      <c r="Y42" s="41"/>
      <c r="Z42" s="41"/>
      <c r="AA42" s="43" t="s">
        <v>54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8"/>
      <c r="AM42" s="51">
        <f>AM43</f>
        <v>800</v>
      </c>
      <c r="AN42" s="51"/>
      <c r="AO42" s="51">
        <f>AO43</f>
        <v>1350</v>
      </c>
      <c r="AP42" s="51">
        <f>AP43</f>
        <v>192456</v>
      </c>
      <c r="AQ42" s="51"/>
      <c r="AR42" s="51">
        <f>AR43</f>
        <v>194606</v>
      </c>
      <c r="AS42" s="51">
        <f>AS43</f>
        <v>95</v>
      </c>
      <c r="AU42" s="63"/>
      <c r="AV42" s="63"/>
      <c r="AW42" s="63"/>
      <c r="AX42" s="63"/>
      <c r="AY42" s="63"/>
      <c r="AZ42" s="63"/>
      <c r="BA42" s="63"/>
      <c r="BB42" s="63"/>
    </row>
    <row r="43" spans="1:54" s="37" customFormat="1" ht="33.75" customHeight="1">
      <c r="A43" s="57" t="s">
        <v>49</v>
      </c>
      <c r="B43" s="36"/>
      <c r="C43" s="41">
        <v>159897</v>
      </c>
      <c r="D43" s="41"/>
      <c r="E43" s="41">
        <f>B43+C43+D43</f>
        <v>159897</v>
      </c>
      <c r="F43" s="41">
        <v>65</v>
      </c>
      <c r="G43" s="36"/>
      <c r="H43" s="36"/>
      <c r="I43" s="36"/>
      <c r="J43" s="36"/>
      <c r="K43" s="36"/>
      <c r="L43" s="41">
        <v>800</v>
      </c>
      <c r="M43" s="41"/>
      <c r="N43" s="41">
        <v>1350</v>
      </c>
      <c r="O43" s="41">
        <v>32559</v>
      </c>
      <c r="P43" s="41"/>
      <c r="Q43" s="41">
        <f>L43+M43+N43+O43+P43</f>
        <v>34709</v>
      </c>
      <c r="R43" s="41">
        <v>30</v>
      </c>
      <c r="S43" s="36"/>
      <c r="T43" s="36"/>
      <c r="U43" s="36"/>
      <c r="V43" s="36"/>
      <c r="W43" s="36"/>
      <c r="X43" s="36"/>
      <c r="Y43" s="36"/>
      <c r="Z43" s="36"/>
      <c r="AA43" s="40" t="s">
        <v>49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41"/>
      <c r="AM43" s="41">
        <f>+L43+S43+AC43</f>
        <v>800</v>
      </c>
      <c r="AN43" s="41"/>
      <c r="AO43" s="41">
        <f>+N43+U43+AD43</f>
        <v>1350</v>
      </c>
      <c r="AP43" s="41">
        <f>+C43+G43+O43+V43+AE43+AI43</f>
        <v>192456</v>
      </c>
      <c r="AQ43" s="41"/>
      <c r="AR43" s="48">
        <f>AL43+AM43+AN43+AO43+AP43+AQ43</f>
        <v>194606</v>
      </c>
      <c r="AS43" s="41">
        <f>+F43+J43+R43+Y43+AH43</f>
        <v>95</v>
      </c>
      <c r="AU43" s="63"/>
      <c r="AV43" s="63"/>
      <c r="AW43" s="63"/>
      <c r="AX43" s="63"/>
      <c r="AY43" s="63"/>
      <c r="AZ43" s="63"/>
      <c r="BA43" s="63"/>
      <c r="BB43" s="63"/>
    </row>
    <row r="44" spans="1:54" s="37" customFormat="1" ht="57.75" customHeight="1">
      <c r="A44" s="35"/>
      <c r="B44" s="36"/>
      <c r="C44" s="36"/>
      <c r="D44" s="36"/>
      <c r="E44" s="4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45"/>
      <c r="R44" s="36"/>
      <c r="S44" s="36"/>
      <c r="T44" s="36"/>
      <c r="U44" s="36"/>
      <c r="V44" s="36"/>
      <c r="W44" s="36"/>
      <c r="X44" s="36"/>
      <c r="Y44" s="36"/>
      <c r="Z44" s="36"/>
      <c r="AA44" s="35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45"/>
      <c r="AM44" s="45"/>
      <c r="AN44" s="45"/>
      <c r="AO44" s="45"/>
      <c r="AP44" s="45"/>
      <c r="AQ44" s="45"/>
      <c r="AR44" s="45"/>
      <c r="AS44" s="45"/>
      <c r="AU44" s="63"/>
      <c r="AV44" s="63"/>
      <c r="AW44" s="63"/>
      <c r="AX44" s="63"/>
      <c r="AY44" s="63"/>
      <c r="AZ44" s="63"/>
      <c r="BA44" s="63"/>
      <c r="BB44" s="63"/>
    </row>
    <row r="45" spans="1:54" s="6" customFormat="1" ht="22.5" customHeight="1">
      <c r="A45" s="9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9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U45" s="63"/>
      <c r="AV45" s="63"/>
      <c r="AW45" s="63"/>
      <c r="AX45" s="63"/>
      <c r="AY45" s="63"/>
      <c r="AZ45" s="63"/>
      <c r="BA45" s="63"/>
      <c r="BB45" s="63"/>
    </row>
    <row r="46" spans="26:54" s="52" customFormat="1" ht="33.75" customHeight="1">
      <c r="Z46" s="53"/>
      <c r="AA46" s="54" t="s">
        <v>16</v>
      </c>
      <c r="AB46" s="55">
        <f>AB7+AB10+AB17+AB30+AB39+AB42</f>
        <v>344553</v>
      </c>
      <c r="AC46" s="55"/>
      <c r="AD46" s="55">
        <f>AD7+AD10+AD17+AD30+AD39+AD42</f>
        <v>2050</v>
      </c>
      <c r="AE46" s="55">
        <f>AE7+AE10+AE17+AE30+AE39+AE42</f>
        <v>14766</v>
      </c>
      <c r="AF46" s="55">
        <f>AF7+AF10+AF17+AF30+AF39+AF42</f>
        <v>176804</v>
      </c>
      <c r="AG46" s="55">
        <f>AG7+AG10+AG17+AG30+AG39+AG42</f>
        <v>538173</v>
      </c>
      <c r="AH46" s="55">
        <f>AH7+AH10+AH17+AH30+AH39+AH42</f>
        <v>31546</v>
      </c>
      <c r="AI46" s="55"/>
      <c r="AJ46" s="55"/>
      <c r="AK46" s="55">
        <v>0</v>
      </c>
      <c r="AL46" s="55">
        <f aca="true" t="shared" si="13" ref="AL46:AS46">AL7+AL10+AL17+AL30+AL39+AL42</f>
        <v>6772771</v>
      </c>
      <c r="AM46" s="55">
        <f t="shared" si="13"/>
        <v>7049295</v>
      </c>
      <c r="AN46" s="55">
        <f t="shared" si="13"/>
        <v>4221</v>
      </c>
      <c r="AO46" s="55">
        <f t="shared" si="13"/>
        <v>1238708</v>
      </c>
      <c r="AP46" s="55">
        <f t="shared" si="13"/>
        <v>96556088</v>
      </c>
      <c r="AQ46" s="55">
        <f>AQ7+AQ10+AQ17+AQ30+AQ39+AQ42</f>
        <v>13010281</v>
      </c>
      <c r="AR46" s="55">
        <f>AR7+AR10+AR17+AR30+AR39+AR42</f>
        <v>124631364</v>
      </c>
      <c r="AS46" s="55">
        <f t="shared" si="13"/>
        <v>9586045</v>
      </c>
      <c r="AU46" s="63"/>
      <c r="AV46" s="63"/>
      <c r="AW46" s="63"/>
      <c r="AX46" s="63"/>
      <c r="AY46" s="63"/>
      <c r="AZ46" s="63"/>
      <c r="BA46" s="63"/>
      <c r="BB46" s="63"/>
    </row>
    <row r="47" spans="2:45" s="52" customFormat="1" ht="12" customHeight="1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64" t="s">
        <v>52</v>
      </c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4" t="s">
        <v>51</v>
      </c>
      <c r="AM47" s="65"/>
      <c r="AN47" s="65"/>
      <c r="AO47" s="65"/>
      <c r="AP47" s="65"/>
      <c r="AQ47" s="65"/>
      <c r="AR47" s="65"/>
      <c r="AS47" s="65"/>
    </row>
    <row r="48" spans="1:45" s="52" customFormat="1" ht="27" customHeight="1">
      <c r="A48" s="54" t="s">
        <v>16</v>
      </c>
      <c r="B48" s="55">
        <f aca="true" t="shared" si="14" ref="B48:H48">B7+B10+B17+B30+B39+B42</f>
        <v>6428218</v>
      </c>
      <c r="C48" s="55">
        <f t="shared" si="14"/>
        <v>95255220</v>
      </c>
      <c r="D48" s="55">
        <f>D7+D10+D17+D30+D39+D42</f>
        <v>12832150</v>
      </c>
      <c r="E48" s="55">
        <f t="shared" si="14"/>
        <v>114515588</v>
      </c>
      <c r="F48" s="55">
        <f t="shared" si="14"/>
        <v>8150914</v>
      </c>
      <c r="G48" s="55">
        <f t="shared" si="14"/>
        <v>61995</v>
      </c>
      <c r="H48" s="55">
        <f t="shared" si="14"/>
        <v>1</v>
      </c>
      <c r="I48" s="55">
        <f>I7+I10+I17+I30+I39+I42</f>
        <v>61996</v>
      </c>
      <c r="J48" s="55">
        <f>J7+J10+J17+J30+J39+J42</f>
        <v>28957</v>
      </c>
      <c r="K48" s="55">
        <v>0</v>
      </c>
      <c r="L48" s="55">
        <f aca="true" t="shared" si="15" ref="L48:W48">L7+L10+L17+L30+L39+L42</f>
        <v>6928900</v>
      </c>
      <c r="M48" s="55">
        <f t="shared" si="15"/>
        <v>4221</v>
      </c>
      <c r="N48" s="55">
        <f t="shared" si="15"/>
        <v>1226082</v>
      </c>
      <c r="O48" s="55">
        <f t="shared" si="15"/>
        <v>1143671</v>
      </c>
      <c r="P48" s="55">
        <f t="shared" si="15"/>
        <v>1314</v>
      </c>
      <c r="Q48" s="55">
        <f t="shared" si="15"/>
        <v>9304188</v>
      </c>
      <c r="R48" s="55">
        <f t="shared" si="15"/>
        <v>1329741</v>
      </c>
      <c r="S48" s="55">
        <f t="shared" si="15"/>
        <v>120395</v>
      </c>
      <c r="T48" s="55"/>
      <c r="U48" s="55">
        <f t="shared" si="15"/>
        <v>10576</v>
      </c>
      <c r="V48" s="55">
        <f t="shared" si="15"/>
        <v>80436</v>
      </c>
      <c r="W48" s="55">
        <f t="shared" si="15"/>
        <v>12</v>
      </c>
      <c r="X48" s="55">
        <f>X7+X10+X17+X30+X39+X42</f>
        <v>211419</v>
      </c>
      <c r="Y48" s="55">
        <f>Y7+Y10+Y17+Y30+Y39+Y42</f>
        <v>44887</v>
      </c>
      <c r="AA48" s="67" t="s">
        <v>50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</row>
  </sheetData>
  <mergeCells count="32">
    <mergeCell ref="AA1:AJ1"/>
    <mergeCell ref="AL1:AS1"/>
    <mergeCell ref="A24:J24"/>
    <mergeCell ref="L24:Y24"/>
    <mergeCell ref="AA24:AJ24"/>
    <mergeCell ref="AL24:AS24"/>
    <mergeCell ref="A1:J1"/>
    <mergeCell ref="L1:Y1"/>
    <mergeCell ref="AL3:AS4"/>
    <mergeCell ref="AB3:AJ3"/>
    <mergeCell ref="AL26:AS27"/>
    <mergeCell ref="B27:F27"/>
    <mergeCell ref="G27:J27"/>
    <mergeCell ref="L27:R27"/>
    <mergeCell ref="S27:Y27"/>
    <mergeCell ref="AB27:AH27"/>
    <mergeCell ref="AI27:AJ27"/>
    <mergeCell ref="L3:Y3"/>
    <mergeCell ref="B4:F4"/>
    <mergeCell ref="G4:J4"/>
    <mergeCell ref="L4:R4"/>
    <mergeCell ref="S4:Y4"/>
    <mergeCell ref="A26:A28"/>
    <mergeCell ref="B26:J26"/>
    <mergeCell ref="L26:Y26"/>
    <mergeCell ref="AB4:AH4"/>
    <mergeCell ref="AA26:AA28"/>
    <mergeCell ref="AB26:AJ26"/>
    <mergeCell ref="AI4:AJ4"/>
    <mergeCell ref="AA3:AA5"/>
    <mergeCell ref="A3:A5"/>
    <mergeCell ref="B3:J3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繳納各項稅捐與規費綜計表</dc:title>
  <dc:subject>繳納各項稅捐與規費綜計表</dc:subject>
  <dc:creator>第2局</dc:creator>
  <cp:keywords/>
  <dc:description/>
  <cp:lastModifiedBy>J633</cp:lastModifiedBy>
  <cp:lastPrinted>2011-08-23T10:10:01Z</cp:lastPrinted>
  <dcterms:created xsi:type="dcterms:W3CDTF">2001-08-10T01:17:53Z</dcterms:created>
  <dcterms:modified xsi:type="dcterms:W3CDTF">2011-08-23T10:19:47Z</dcterms:modified>
  <cp:category>I13</cp:category>
  <cp:version/>
  <cp:contentType/>
  <cp:contentStatus/>
</cp:coreProperties>
</file>