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712" windowHeight="7740" activeTab="1"/>
  </bookViews>
  <sheets>
    <sheet name="來源用途表" sheetId="1" r:id="rId1"/>
    <sheet name="現金流量表" sheetId="2" r:id="rId2"/>
  </sheets>
  <definedNames>
    <definedName name="HTML_CodePage" hidden="1">950</definedName>
    <definedName name="HTML_Control" localSheetId="0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通訊19" localSheetId="0" hidden="1">{"'公教'!$A$1:$J$39"}</definedName>
    <definedName name="通訊19" localSheetId="1" hidden="1">{"'公教'!$A$1:$J$39"}</definedName>
    <definedName name="通訊19" hidden="1">{"'公教'!$A$1:$J$39"}</definedName>
  </definedNames>
  <calcPr fullCalcOnLoad="1"/>
</workbook>
</file>

<file path=xl/sharedStrings.xml><?xml version="1.0" encoding="utf-8"?>
<sst xmlns="http://schemas.openxmlformats.org/spreadsheetml/2006/main" count="58" uniqueCount="51">
  <si>
    <r>
      <t>行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政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院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公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營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事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民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營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化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來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源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、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用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途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及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0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</si>
  <si>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 xml:space="preserve">   中華民國</t>
    </r>
    <r>
      <rPr>
        <b/>
        <sz val="14"/>
        <rFont val="Times New Roman"/>
        <family val="1"/>
      </rPr>
      <t>101</t>
    </r>
    <r>
      <rPr>
        <b/>
        <sz val="14"/>
        <rFont val="華康粗明體"/>
        <family val="3"/>
      </rPr>
      <t>年度</t>
    </r>
  </si>
  <si>
    <r>
      <t>單位：新臺幣千元</t>
    </r>
    <r>
      <rPr>
        <b/>
        <sz val="12"/>
        <rFont val="Times New Roman"/>
        <family val="1"/>
      </rPr>
      <t xml:space="preserve"> </t>
    </r>
  </si>
  <si>
    <t>項目</t>
  </si>
  <si>
    <t>本年度預算數</t>
  </si>
  <si>
    <t>上年度預算數</t>
  </si>
  <si>
    <t>前年度決算數</t>
  </si>
  <si>
    <r>
      <t>本年度與上年度預
算數比較增減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</rPr>
      <t>-</t>
    </r>
    <r>
      <rPr>
        <b/>
        <sz val="10"/>
        <rFont val="Times New Roman"/>
        <family val="1"/>
      </rPr>
      <t>)</t>
    </r>
  </si>
  <si>
    <t>備註</t>
  </si>
  <si>
    <t>金額</t>
  </si>
  <si>
    <t>％</t>
  </si>
  <si>
    <t>基金來源</t>
  </si>
  <si>
    <t>　徵收及依法分配收入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</si>
  <si>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</si>
  <si>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</si>
  <si>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</si>
  <si>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</si>
  <si>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</si>
  <si>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</si>
  <si>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</si>
  <si>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r>
      <t>　支應政府應負擔之加
　發</t>
    </r>
    <r>
      <rPr>
        <sz val="11"/>
        <rFont val="Times New Roman"/>
        <family val="1"/>
      </rPr>
      <t xml:space="preserve"> 6 </t>
    </r>
    <r>
      <rPr>
        <sz val="11"/>
        <rFont val="細明體"/>
        <family val="3"/>
      </rPr>
      <t xml:space="preserve">個月薪給、補償
　各項損失之費用等民
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營化所需支出計畫</t>
    </r>
  </si>
  <si>
    <t>　一般行政管理計畫</t>
  </si>
  <si>
    <t>本期賸餘（短絀－）</t>
  </si>
  <si>
    <t>期初基金餘額</t>
  </si>
  <si>
    <t>期末基金餘額</t>
  </si>
  <si>
    <t>行 政 院 公 營 事 業 民 營 化 基 金 現 金 流 量 表</t>
  </si>
  <si>
    <t>單位：新臺幣千元</t>
  </si>
  <si>
    <t>本年度預算數</t>
  </si>
  <si>
    <t>業務活動之現金流量</t>
  </si>
  <si>
    <t>　本期賸餘（短絀－）</t>
  </si>
  <si>
    <t>　調整非現金項目</t>
  </si>
  <si>
    <t>　　業務活動之淨現金流入（流出－）</t>
  </si>
  <si>
    <t>現金及約當現金之淨增（淨減－）</t>
  </si>
  <si>
    <t>期初現金及約當現金</t>
  </si>
  <si>
    <t>期末現金及約當現金</t>
  </si>
  <si>
    <r>
      <t>　　　　　　　　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</si>
  <si>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項目</t>
  </si>
  <si>
    <t>其他活動之現金流量</t>
  </si>
  <si>
    <t>　減少短期投資及短期貸墊款</t>
  </si>
  <si>
    <t>　減少投資、長期應收款項、貸墊款及準備金</t>
  </si>
  <si>
    <t>　減少其他資產</t>
  </si>
  <si>
    <t>　增加短期債務及其他負債</t>
  </si>
  <si>
    <t>　其他項目之現金流入</t>
  </si>
  <si>
    <t>　增加短期投資及短期貸墊款</t>
  </si>
  <si>
    <t>　增加投資、長期應收款項、貸墊款及準備金</t>
  </si>
  <si>
    <t>　增加其他資產</t>
  </si>
  <si>
    <t>　減少短期債務及其他負債</t>
  </si>
  <si>
    <t>　其他項目之現金流出</t>
  </si>
  <si>
    <t>　　其他活動之淨現金流入（流出－）</t>
  </si>
  <si>
    <r>
      <t>註：</t>
    </r>
    <r>
      <rPr>
        <sz val="12"/>
        <rFont val="Times New Roman"/>
        <family val="1"/>
      </rPr>
      <t>1.</t>
    </r>
    <r>
      <rPr>
        <sz val="12"/>
        <rFont val="細明體"/>
        <family val="3"/>
      </rPr>
      <t>本表係採現金及約當現金基礎，包括現金及自投資日起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個月內到期或清償之債權證券。</t>
    </r>
  </si>
  <si>
    <r>
      <t>　　</t>
    </r>
    <r>
      <rPr>
        <sz val="12"/>
        <rFont val="Times New Roman"/>
        <family val="1"/>
      </rPr>
      <t>2.</t>
    </r>
    <r>
      <rPr>
        <sz val="12"/>
        <rFont val="細明體"/>
        <family val="3"/>
      </rPr>
      <t xml:space="preserve">本表「調整非現金項目」欄所列，包括提存呆帳、流動資產淨減（淨增－）及流動負債淨增
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（淨減－）及其他不影響現金流量之非現金項目。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</si>
</sst>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&quot;-&quot;??_-;_-@_-"/>
    <numFmt numFmtId="177" formatCode="_-* #,##0.0_-;\-* #,##0.0_-;_-* &quot;-&quot;??_-;_-@_-"/>
    <numFmt numFmtId="178" formatCode="_-* #,##0_-;\-* #,##0_-;_-* &quot;-&quot;??_-;_-@_-"/>
    <numFmt numFmtId="179" formatCode="_-\ #,##0_-;\-\ #,##0_-;_-* &quot;-&quot;_-;_-@_-"/>
    <numFmt numFmtId="180" formatCode="_-\ #,##0.00_-;\-\ #,##0.00_-;_-* &quot;-&quot;_-;_-@_-"/>
    <numFmt numFmtId="181" formatCode="\ #,##0.00_-;\-#,##0.00_-;&quot;-&quot;??_-;_-@_-"/>
    <numFmt numFmtId="182" formatCode="_-\ #,##0.00_-;\-\ #,##0.00_-;_-* &quot;-&quot;??_-;_-@_-"/>
    <numFmt numFmtId="183" formatCode="#,##0_-;\-#,##0_-;_-* &quot;-&quot;??_-;_-@_-"/>
    <numFmt numFmtId="184" formatCode="#,##0.00_-;\-#,##0.00_-;_-* &quot;-&quot;??_-;_-@_-"/>
    <numFmt numFmtId="185" formatCode="\+#,##0_-;\-#,##0_-;_-* &quot;-&quot;??_-;_-@_-"/>
    <numFmt numFmtId="186" formatCode="#,##0.00_-;\-#,##0.00_-;&quot;-&quot;??_-;_-@_-"/>
    <numFmt numFmtId="187" formatCode="_-&quot;NT$&quot;* #,##0_-;&quot;\&quot;&quot;\&quot;\-&quot;NT$&quot;* #,##0_-;_-&quot;NT$&quot;* &quot;-&quot;_-;_-@_-"/>
    <numFmt numFmtId="188" formatCode="_-&quot;NT$&quot;* #,##0.00_-;&quot;\&quot;&quot;\&quot;\-&quot;NT$&quot;* #,##0.00_-;_-&quot;NT$&quot;* &quot;-&quot;??_-;_-@_-"/>
    <numFmt numFmtId="189" formatCode="_-* #,##0.00_-;&quot;\&quot;&quot;\&quot;\-* #,##0.00_-;_-* &quot;-&quot;??_-;_-@_-"/>
    <numFmt numFmtId="190" formatCode="_ &quot;\&quot;* #,##0_ ;_ &quot;\&quot;* &quot;\&quot;&quot;\&quot;&quot;\&quot;\-#,##0_ ;_ &quot;\&quot;* &quot;-&quot;_ ;_ @_ "/>
    <numFmt numFmtId="191" formatCode="_ * #,##0_ ;_ * &quot;\&quot;&quot;\&quot;&quot;\&quot;\-#,##0_ ;_ * &quot;-&quot;_ ;_ @_ "/>
    <numFmt numFmtId="192" formatCode="_ &quot;\&quot;* #,##0.00_ ;_ &quot;\&quot;* &quot;\&quot;&quot;\&quot;&quot;\&quot;\-#,##0.00_ ;_ &quot;\&quot;* &quot;-&quot;??_ ;_ @_ "/>
    <numFmt numFmtId="193" formatCode="_ * #,##0.00_ ;_ * &quot;\&quot;&quot;\&quot;&quot;\&quot;\-#,##0.00_ ;_ * &quot;-&quot;??_ ;_ @_ "/>
    <numFmt numFmtId="194" formatCode="#,##0_ ;[Red]\-#,##0\ "/>
    <numFmt numFmtId="195" formatCode="#,##0.000_-;\-#,##0.000_-;_-* &quot;-&quot;??_-;_-@_-"/>
    <numFmt numFmtId="196" formatCode="#,##0.0000_-;\-#,##0.0000_-;_-* &quot;-&quot;??_-;_-@_-"/>
    <numFmt numFmtId="197" formatCode="#,##0.00000_-;\-#,##0.00000_-;_-* &quot;-&quot;??_-;_-@_-"/>
    <numFmt numFmtId="198" formatCode="#,##0.0_-;\-#,##0.0_-;_-* &quot;-&quot;??_-;_-@_-"/>
    <numFmt numFmtId="199" formatCode="#,##0_ "/>
    <numFmt numFmtId="200" formatCode="&quot;NT$&quot;#,##0;\-&quot;NT$&quot;#,##0"/>
    <numFmt numFmtId="201" formatCode="&quot;NT$&quot;#,##0;[Red]\-&quot;NT$&quot;#,##0"/>
    <numFmt numFmtId="202" formatCode="&quot;NT$&quot;#,##0.00;\-&quot;NT$&quot;#,##0.00"/>
    <numFmt numFmtId="203" formatCode="&quot;NT$&quot;#,##0.00;[Red]\-&quot;NT$&quot;#,##0.00"/>
    <numFmt numFmtId="204" formatCode="_-&quot;NT$&quot;* #,##0_-;\-&quot;NT$&quot;* #,##0_-;_-&quot;NT$&quot;* &quot;-&quot;_-;_-@_-"/>
    <numFmt numFmtId="205" formatCode="_-&quot;NT$&quot;* #,##0.00_-;\-&quot;NT$&quot;* #,##0.00_-;_-&quot;NT$&quot;* &quot;-&quot;??_-;_-@_-"/>
  </numFmts>
  <fonts count="3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新細明體"/>
      <family val="1"/>
    </font>
    <font>
      <sz val="10"/>
      <name val="Times New Roman"/>
      <family val="1"/>
    </font>
    <font>
      <sz val="18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6"/>
      <name val="華康粗明體"/>
      <family val="3"/>
    </font>
    <font>
      <b/>
      <sz val="12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0"/>
      <name val="細明體"/>
      <family val="3"/>
    </font>
    <font>
      <b/>
      <sz val="10"/>
      <name val="華康粗明體"/>
      <family val="3"/>
    </font>
    <font>
      <sz val="11"/>
      <name val="新細明體"/>
      <family val="1"/>
    </font>
    <font>
      <sz val="11"/>
      <name val="華康中黑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新細明體"/>
      <family val="1"/>
    </font>
    <font>
      <sz val="11"/>
      <name val="細明體"/>
      <family val="3"/>
    </font>
    <font>
      <b/>
      <sz val="10.5"/>
      <name val="Times New Roman"/>
      <family val="1"/>
    </font>
    <font>
      <b/>
      <sz val="10.35"/>
      <name val="Times New Roman"/>
      <family val="1"/>
    </font>
    <font>
      <sz val="16"/>
      <name val="華康中黑體"/>
      <family val="3"/>
    </font>
    <font>
      <b/>
      <sz val="12"/>
      <name val="新細明體"/>
      <family val="1"/>
    </font>
    <font>
      <sz val="12"/>
      <name val="華康中黑體"/>
      <family val="3"/>
    </font>
    <font>
      <sz val="12"/>
      <name val="華康中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/>
      <protection/>
    </xf>
    <xf numFmtId="0" fontId="14" fillId="0" borderId="2" xfId="0" applyFont="1" applyBorder="1" applyAlignment="1" applyProtection="1">
      <alignment horizontal="distributed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distributed" vertical="center"/>
      <protection/>
    </xf>
    <xf numFmtId="0" fontId="19" fillId="0" borderId="4" xfId="0" applyFont="1" applyBorder="1" applyAlignment="1" applyProtection="1">
      <alignment vertical="top"/>
      <protection/>
    </xf>
    <xf numFmtId="183" fontId="20" fillId="0" borderId="5" xfId="0" applyNumberFormat="1" applyFont="1" applyBorder="1" applyAlignment="1" applyProtection="1">
      <alignment vertical="top"/>
      <protection/>
    </xf>
    <xf numFmtId="184" fontId="20" fillId="0" borderId="5" xfId="0" applyNumberFormat="1" applyFont="1" applyBorder="1" applyAlignment="1" applyProtection="1">
      <alignment vertical="top"/>
      <protection/>
    </xf>
    <xf numFmtId="183" fontId="20" fillId="0" borderId="6" xfId="0" applyNumberFormat="1" applyFont="1" applyBorder="1" applyAlignment="1" applyProtection="1">
      <alignment vertical="top"/>
      <protection/>
    </xf>
    <xf numFmtId="184" fontId="20" fillId="0" borderId="6" xfId="0" applyNumberFormat="1" applyFont="1" applyBorder="1" applyAlignment="1" applyProtection="1">
      <alignment vertical="top"/>
      <protection/>
    </xf>
    <xf numFmtId="183" fontId="20" fillId="0" borderId="7" xfId="0" applyNumberFormat="1" applyFont="1" applyBorder="1" applyAlignment="1" applyProtection="1">
      <alignment vertical="top"/>
      <protection/>
    </xf>
    <xf numFmtId="0" fontId="18" fillId="0" borderId="8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9" xfId="0" applyFont="1" applyBorder="1" applyAlignment="1" applyProtection="1">
      <alignment vertical="top"/>
      <protection/>
    </xf>
    <xf numFmtId="183" fontId="22" fillId="0" borderId="5" xfId="0" applyNumberFormat="1" applyFont="1" applyBorder="1" applyAlignment="1" applyProtection="1">
      <alignment vertical="top"/>
      <protection locked="0"/>
    </xf>
    <xf numFmtId="184" fontId="22" fillId="0" borderId="5" xfId="0" applyNumberFormat="1" applyFont="1" applyBorder="1" applyAlignment="1" applyProtection="1">
      <alignment vertical="top"/>
      <protection/>
    </xf>
    <xf numFmtId="183" fontId="22" fillId="0" borderId="0" xfId="0" applyNumberFormat="1" applyFont="1" applyBorder="1" applyAlignment="1" applyProtection="1">
      <alignment vertical="top"/>
      <protection locked="0"/>
    </xf>
    <xf numFmtId="183" fontId="22" fillId="0" borderId="5" xfId="0" applyNumberFormat="1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top"/>
      <protection locked="0"/>
    </xf>
    <xf numFmtId="20" fontId="21" fillId="0" borderId="9" xfId="0" applyNumberFormat="1" applyFont="1" applyBorder="1" applyAlignment="1" applyProtection="1">
      <alignment vertical="top"/>
      <protection/>
    </xf>
    <xf numFmtId="184" fontId="23" fillId="0" borderId="5" xfId="0" applyNumberFormat="1" applyFont="1" applyBorder="1" applyAlignment="1" applyProtection="1">
      <alignment vertical="top"/>
      <protection/>
    </xf>
    <xf numFmtId="0" fontId="19" fillId="0" borderId="9" xfId="0" applyFont="1" applyBorder="1" applyAlignment="1" applyProtection="1">
      <alignment vertical="top"/>
      <protection/>
    </xf>
    <xf numFmtId="183" fontId="20" fillId="0" borderId="0" xfId="0" applyNumberFormat="1" applyFont="1" applyBorder="1" applyAlignment="1" applyProtection="1">
      <alignment vertical="top"/>
      <protection/>
    </xf>
    <xf numFmtId="0" fontId="24" fillId="0" borderId="10" xfId="0" applyFont="1" applyBorder="1" applyAlignment="1" applyProtection="1">
      <alignment vertical="top"/>
      <protection locked="0"/>
    </xf>
    <xf numFmtId="0" fontId="24" fillId="0" borderId="0" xfId="0" applyFont="1" applyAlignment="1" applyProtection="1">
      <alignment vertical="center"/>
      <protection/>
    </xf>
    <xf numFmtId="0" fontId="21" fillId="0" borderId="9" xfId="0" applyFont="1" applyBorder="1" applyAlignment="1" applyProtection="1">
      <alignment vertical="top" wrapText="1"/>
      <protection locked="0"/>
    </xf>
    <xf numFmtId="183" fontId="22" fillId="0" borderId="9" xfId="0" applyNumberFormat="1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vertical="center" wrapText="1"/>
      <protection/>
    </xf>
    <xf numFmtId="184" fontId="26" fillId="0" borderId="5" xfId="0" applyNumberFormat="1" applyFont="1" applyBorder="1" applyAlignment="1" applyProtection="1">
      <alignment vertical="top"/>
      <protection/>
    </xf>
    <xf numFmtId="183" fontId="20" fillId="0" borderId="9" xfId="0" applyNumberFormat="1" applyFont="1" applyBorder="1" applyAlignment="1" applyProtection="1">
      <alignment vertical="top"/>
      <protection/>
    </xf>
    <xf numFmtId="184" fontId="27" fillId="0" borderId="5" xfId="0" applyNumberFormat="1" applyFont="1" applyBorder="1" applyAlignment="1" applyProtection="1">
      <alignment vertical="top"/>
      <protection/>
    </xf>
    <xf numFmtId="183" fontId="20" fillId="0" borderId="5" xfId="0" applyNumberFormat="1" applyFont="1" applyBorder="1" applyAlignment="1" applyProtection="1">
      <alignment vertical="top"/>
      <protection locked="0"/>
    </xf>
    <xf numFmtId="0" fontId="20" fillId="0" borderId="5" xfId="0" applyFont="1" applyBorder="1" applyAlignment="1" applyProtection="1">
      <alignment vertical="top"/>
      <protection/>
    </xf>
    <xf numFmtId="183" fontId="20" fillId="0" borderId="9" xfId="0" applyNumberFormat="1" applyFont="1" applyBorder="1" applyAlignment="1" applyProtection="1">
      <alignment vertical="top"/>
      <protection locked="0"/>
    </xf>
    <xf numFmtId="0" fontId="19" fillId="0" borderId="11" xfId="0" applyFont="1" applyBorder="1" applyAlignment="1" applyProtection="1">
      <alignment vertical="top"/>
      <protection/>
    </xf>
    <xf numFmtId="183" fontId="20" fillId="0" borderId="12" xfId="0" applyNumberFormat="1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183" fontId="20" fillId="0" borderId="11" xfId="0" applyNumberFormat="1" applyFont="1" applyBorder="1" applyAlignment="1" applyProtection="1">
      <alignment vertical="top"/>
      <protection/>
    </xf>
    <xf numFmtId="0" fontId="24" fillId="0" borderId="13" xfId="0" applyFont="1" applyBorder="1" applyAlignment="1" applyProtection="1">
      <alignment vertical="top"/>
      <protection locked="0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7" xfId="0" applyFont="1" applyBorder="1" applyAlignment="1" applyProtection="1">
      <alignment vertical="center"/>
      <protection/>
    </xf>
    <xf numFmtId="176" fontId="1" fillId="0" borderId="7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30" fillId="0" borderId="1" xfId="0" applyFont="1" applyBorder="1" applyAlignment="1" applyProtection="1">
      <alignment vertical="center"/>
      <protection/>
    </xf>
    <xf numFmtId="176" fontId="12" fillId="0" borderId="1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17" fillId="0" borderId="14" xfId="0" applyFont="1" applyBorder="1" applyAlignment="1" applyProtection="1">
      <alignment horizontal="distributed" vertical="center"/>
      <protection/>
    </xf>
    <xf numFmtId="0" fontId="17" fillId="0" borderId="15" xfId="0" applyFont="1" applyBorder="1" applyAlignment="1" applyProtection="1">
      <alignment horizontal="distributed" vertical="center"/>
      <protection/>
    </xf>
    <xf numFmtId="0" fontId="14" fillId="0" borderId="16" xfId="0" applyFont="1" applyBorder="1" applyAlignment="1" applyProtection="1">
      <alignment horizontal="distributed" vertical="center"/>
      <protection/>
    </xf>
    <xf numFmtId="0" fontId="14" fillId="0" borderId="17" xfId="0" applyFont="1" applyBorder="1" applyAlignment="1" applyProtection="1">
      <alignment horizontal="distributed" vertical="center"/>
      <protection/>
    </xf>
    <xf numFmtId="0" fontId="14" fillId="0" borderId="18" xfId="0" applyFont="1" applyBorder="1" applyAlignment="1" applyProtection="1">
      <alignment horizontal="distributed" vertical="center"/>
      <protection/>
    </xf>
    <xf numFmtId="0" fontId="14" fillId="0" borderId="19" xfId="0" applyFont="1" applyBorder="1" applyAlignment="1" applyProtection="1">
      <alignment horizontal="distributed" vertical="center"/>
      <protection/>
    </xf>
    <xf numFmtId="0" fontId="14" fillId="0" borderId="20" xfId="0" applyFont="1" applyBorder="1" applyAlignment="1" applyProtection="1">
      <alignment horizontal="distributed" vertical="center"/>
      <protection/>
    </xf>
    <xf numFmtId="0" fontId="14" fillId="0" borderId="14" xfId="0" applyFont="1" applyBorder="1" applyAlignment="1" applyProtection="1">
      <alignment horizontal="distributed" vertical="center"/>
      <protection/>
    </xf>
    <xf numFmtId="0" fontId="17" fillId="0" borderId="14" xfId="0" applyFont="1" applyBorder="1" applyAlignment="1">
      <alignment horizontal="distributed" vertical="center" wrapText="1"/>
    </xf>
    <xf numFmtId="0" fontId="17" fillId="0" borderId="20" xfId="0" applyFont="1" applyBorder="1" applyAlignment="1">
      <alignment horizontal="distributed" vertical="center" wrapText="1"/>
    </xf>
    <xf numFmtId="0" fontId="32" fillId="0" borderId="21" xfId="0" applyFont="1" applyBorder="1" applyAlignment="1" applyProtection="1">
      <alignment horizontal="justify"/>
      <protection/>
    </xf>
    <xf numFmtId="0" fontId="32" fillId="0" borderId="0" xfId="0" applyFont="1" applyAlignment="1" applyProtection="1">
      <alignment horizontal="justify" vertical="top" wrapText="1"/>
      <protection/>
    </xf>
    <xf numFmtId="0" fontId="8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</cellXfs>
  <cellStyles count="14">
    <cellStyle name="Normal" xfId="0"/>
    <cellStyle name="sheet" xfId="15"/>
    <cellStyle name="遽_laroux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巍葆 [0]_laroux" xfId="24"/>
    <cellStyle name="巍葆_laroux" xfId="25"/>
    <cellStyle name="鱔 [0]_laroux" xfId="26"/>
    <cellStyle name="鱔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39"/>
  <sheetViews>
    <sheetView tabSelected="1" view="pageBreakPreview" zoomScale="60" workbookViewId="0" topLeftCell="A7">
      <selection activeCell="A29" sqref="A29"/>
    </sheetView>
  </sheetViews>
  <sheetFormatPr defaultColWidth="9.00390625" defaultRowHeight="16.5"/>
  <cols>
    <col min="1" max="1" width="21.125" style="1" customWidth="1"/>
    <col min="2" max="2" width="10.875" style="1" customWidth="1"/>
    <col min="3" max="3" width="7.375" style="1" customWidth="1"/>
    <col min="4" max="4" width="10.875" style="1" customWidth="1"/>
    <col min="5" max="5" width="7.125" style="1" customWidth="1"/>
    <col min="6" max="6" width="10.875" style="1" customWidth="1"/>
    <col min="7" max="7" width="10.625" style="1" bestFit="1" customWidth="1"/>
    <col min="8" max="8" width="10.00390625" style="1" customWidth="1"/>
    <col min="9" max="9" width="7.75390625" style="1" customWidth="1"/>
    <col min="10" max="10" width="4.375" style="1" customWidth="1"/>
    <col min="11" max="16384" width="9.00390625" style="1" customWidth="1"/>
  </cols>
  <sheetData>
    <row r="1" spans="1:10" ht="27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2:10" ht="20.25" customHeight="1" thickBot="1">
      <c r="B2" s="60" t="s">
        <v>1</v>
      </c>
      <c r="C2" s="60"/>
      <c r="D2" s="60"/>
      <c r="E2" s="60"/>
      <c r="F2" s="60"/>
      <c r="G2" s="2"/>
      <c r="J2" s="3" t="s">
        <v>2</v>
      </c>
    </row>
    <row r="3" spans="1:10" s="4" customFormat="1" ht="30" customHeight="1">
      <c r="A3" s="63" t="s">
        <v>3</v>
      </c>
      <c r="B3" s="65" t="s">
        <v>4</v>
      </c>
      <c r="C3" s="65"/>
      <c r="D3" s="68" t="s">
        <v>5</v>
      </c>
      <c r="E3" s="67"/>
      <c r="F3" s="66" t="s">
        <v>6</v>
      </c>
      <c r="G3" s="67"/>
      <c r="H3" s="69" t="s">
        <v>7</v>
      </c>
      <c r="I3" s="70"/>
      <c r="J3" s="61" t="s">
        <v>8</v>
      </c>
    </row>
    <row r="4" spans="1:10" s="4" customFormat="1" ht="20.25" customHeight="1">
      <c r="A4" s="64" t="s">
        <v>3</v>
      </c>
      <c r="B4" s="5" t="s">
        <v>9</v>
      </c>
      <c r="C4" s="6" t="s">
        <v>10</v>
      </c>
      <c r="D4" s="5" t="s">
        <v>9</v>
      </c>
      <c r="E4" s="6" t="s">
        <v>10</v>
      </c>
      <c r="F4" s="7" t="s">
        <v>9</v>
      </c>
      <c r="G4" s="6" t="s">
        <v>10</v>
      </c>
      <c r="H4" s="5" t="s">
        <v>9</v>
      </c>
      <c r="I4" s="6" t="s">
        <v>10</v>
      </c>
      <c r="J4" s="62"/>
    </row>
    <row r="5" spans="1:10" s="15" customFormat="1" ht="20.25" customHeight="1">
      <c r="A5" s="8" t="s">
        <v>11</v>
      </c>
      <c r="B5" s="9">
        <f>SUM(B6:B12)</f>
        <v>3922663</v>
      </c>
      <c r="C5" s="10">
        <f aca="true" t="shared" si="0" ref="C5:C15">IF(OR($B$5=0,B5=0),0,IF(ROUND((B5/$B$5*10000),0)=0,0,ROUND((B5/$B$5)*100,2)))</f>
        <v>100</v>
      </c>
      <c r="D5" s="11">
        <f>SUM(D6:D12)</f>
        <v>2387235</v>
      </c>
      <c r="E5" s="12">
        <f aca="true" t="shared" si="1" ref="E5:E15">IF(OR($D$5=0,D5=0),0,IF(ROUND((D5/$D$5*10000),0)=0,0,ROUND((D5/$D$5)*100,2)))</f>
        <v>100</v>
      </c>
      <c r="F5" s="13">
        <f>SUM(F6:F12)</f>
        <v>429691</v>
      </c>
      <c r="G5" s="12">
        <f aca="true" t="shared" si="2" ref="G5:G15">IF(OR($F$5=0,F5=0),0,IF(ROUND((F5/$F$5*10000),0)=0,0,ROUND((F5/$F$5)*100,2)))</f>
        <v>100</v>
      </c>
      <c r="H5" s="9">
        <f aca="true" t="shared" si="3" ref="H5:H15">B5-D5</f>
        <v>1535428</v>
      </c>
      <c r="I5" s="10">
        <f aca="true" t="shared" si="4" ref="I5:I15">IF(OR(D5=0,H5=0),0,IF(ROUND((H5/D5*10000),0)=0,0,ABS(ROUND((H5/D5)*100,2))))</f>
        <v>64.32</v>
      </c>
      <c r="J5" s="14"/>
    </row>
    <row r="6" spans="1:10" s="15" customFormat="1" ht="18.75" customHeight="1">
      <c r="A6" s="16" t="s">
        <v>12</v>
      </c>
      <c r="B6" s="17">
        <v>0</v>
      </c>
      <c r="C6" s="18">
        <f t="shared" si="0"/>
        <v>0</v>
      </c>
      <c r="D6" s="17">
        <v>0</v>
      </c>
      <c r="E6" s="18">
        <f t="shared" si="1"/>
        <v>0</v>
      </c>
      <c r="F6" s="19">
        <v>0</v>
      </c>
      <c r="G6" s="18">
        <f t="shared" si="2"/>
        <v>0</v>
      </c>
      <c r="H6" s="20">
        <f t="shared" si="3"/>
        <v>0</v>
      </c>
      <c r="I6" s="18">
        <f t="shared" si="4"/>
        <v>0</v>
      </c>
      <c r="J6" s="21"/>
    </row>
    <row r="7" spans="1:10" s="15" customFormat="1" ht="18.75" customHeight="1">
      <c r="A7" s="16" t="s">
        <v>13</v>
      </c>
      <c r="B7" s="17">
        <v>0</v>
      </c>
      <c r="C7" s="18">
        <f t="shared" si="0"/>
        <v>0</v>
      </c>
      <c r="D7" s="17">
        <v>0</v>
      </c>
      <c r="E7" s="18">
        <f t="shared" si="1"/>
        <v>0</v>
      </c>
      <c r="F7" s="19">
        <v>0</v>
      </c>
      <c r="G7" s="18">
        <f t="shared" si="2"/>
        <v>0</v>
      </c>
      <c r="H7" s="20">
        <f t="shared" si="3"/>
        <v>0</v>
      </c>
      <c r="I7" s="18">
        <f t="shared" si="4"/>
        <v>0</v>
      </c>
      <c r="J7" s="21"/>
    </row>
    <row r="8" spans="1:10" s="15" customFormat="1" ht="18.75" customHeight="1">
      <c r="A8" s="16" t="s">
        <v>14</v>
      </c>
      <c r="B8" s="17">
        <v>0</v>
      </c>
      <c r="C8" s="18">
        <f t="shared" si="0"/>
        <v>0</v>
      </c>
      <c r="D8" s="17">
        <v>0</v>
      </c>
      <c r="E8" s="18">
        <f t="shared" si="1"/>
        <v>0</v>
      </c>
      <c r="F8" s="19">
        <v>0</v>
      </c>
      <c r="G8" s="18">
        <f t="shared" si="2"/>
        <v>0</v>
      </c>
      <c r="H8" s="20">
        <f t="shared" si="3"/>
        <v>0</v>
      </c>
      <c r="I8" s="18">
        <f t="shared" si="4"/>
        <v>0</v>
      </c>
      <c r="J8" s="21"/>
    </row>
    <row r="9" spans="1:10" s="15" customFormat="1" ht="18.75" customHeight="1">
      <c r="A9" s="16" t="s">
        <v>15</v>
      </c>
      <c r="B9" s="17">
        <v>0</v>
      </c>
      <c r="C9" s="18">
        <f t="shared" si="0"/>
        <v>0</v>
      </c>
      <c r="D9" s="17">
        <v>0</v>
      </c>
      <c r="E9" s="18">
        <f t="shared" si="1"/>
        <v>0</v>
      </c>
      <c r="F9" s="19">
        <v>0</v>
      </c>
      <c r="G9" s="18">
        <f t="shared" si="2"/>
        <v>0</v>
      </c>
      <c r="H9" s="20">
        <f t="shared" si="3"/>
        <v>0</v>
      </c>
      <c r="I9" s="18">
        <f t="shared" si="4"/>
        <v>0</v>
      </c>
      <c r="J9" s="21"/>
    </row>
    <row r="10" spans="1:10" s="15" customFormat="1" ht="18.75" customHeight="1">
      <c r="A10" s="16" t="s">
        <v>16</v>
      </c>
      <c r="B10" s="17">
        <v>0</v>
      </c>
      <c r="C10" s="18">
        <f t="shared" si="0"/>
        <v>0</v>
      </c>
      <c r="D10" s="17">
        <v>100</v>
      </c>
      <c r="E10" s="18">
        <f t="shared" si="1"/>
        <v>0</v>
      </c>
      <c r="F10" s="19">
        <v>236</v>
      </c>
      <c r="G10" s="18">
        <f t="shared" si="2"/>
        <v>0.05</v>
      </c>
      <c r="H10" s="20">
        <f t="shared" si="3"/>
        <v>-100</v>
      </c>
      <c r="I10" s="18">
        <f t="shared" si="4"/>
        <v>100</v>
      </c>
      <c r="J10" s="21"/>
    </row>
    <row r="11" spans="1:10" s="15" customFormat="1" ht="18.75" customHeight="1">
      <c r="A11" s="22" t="s">
        <v>17</v>
      </c>
      <c r="B11" s="17">
        <v>2105563</v>
      </c>
      <c r="C11" s="18">
        <f t="shared" si="0"/>
        <v>53.68</v>
      </c>
      <c r="D11" s="17">
        <v>2236045</v>
      </c>
      <c r="E11" s="18">
        <f t="shared" si="1"/>
        <v>93.67</v>
      </c>
      <c r="F11" s="19">
        <v>209899</v>
      </c>
      <c r="G11" s="18">
        <f t="shared" si="2"/>
        <v>48.85</v>
      </c>
      <c r="H11" s="20">
        <f t="shared" si="3"/>
        <v>-130482</v>
      </c>
      <c r="I11" s="18">
        <f t="shared" si="4"/>
        <v>5.84</v>
      </c>
      <c r="J11" s="21"/>
    </row>
    <row r="12" spans="1:10" s="15" customFormat="1" ht="18.75" customHeight="1">
      <c r="A12" s="16" t="s">
        <v>18</v>
      </c>
      <c r="B12" s="17">
        <v>1817100</v>
      </c>
      <c r="C12" s="18">
        <f t="shared" si="0"/>
        <v>46.32</v>
      </c>
      <c r="D12" s="17">
        <v>151090</v>
      </c>
      <c r="E12" s="18">
        <f t="shared" si="1"/>
        <v>6.33</v>
      </c>
      <c r="F12" s="19">
        <v>219556</v>
      </c>
      <c r="G12" s="18">
        <f t="shared" si="2"/>
        <v>51.1</v>
      </c>
      <c r="H12" s="20">
        <f t="shared" si="3"/>
        <v>1666010</v>
      </c>
      <c r="I12" s="23">
        <f t="shared" si="4"/>
        <v>1102.66</v>
      </c>
      <c r="J12" s="21"/>
    </row>
    <row r="13" spans="1:10" s="27" customFormat="1" ht="20.25" customHeight="1">
      <c r="A13" s="24" t="s">
        <v>19</v>
      </c>
      <c r="B13" s="9">
        <f>SUM(B14:B36)</f>
        <v>9174272</v>
      </c>
      <c r="C13" s="10">
        <f t="shared" si="0"/>
        <v>233.88</v>
      </c>
      <c r="D13" s="9">
        <f>SUM(D14:D36)</f>
        <v>9397364</v>
      </c>
      <c r="E13" s="10">
        <f t="shared" si="1"/>
        <v>393.65</v>
      </c>
      <c r="F13" s="25">
        <f>SUM(F14:F36)</f>
        <v>8213458</v>
      </c>
      <c r="G13" s="10">
        <f t="shared" si="2"/>
        <v>1911.48</v>
      </c>
      <c r="H13" s="9">
        <f t="shared" si="3"/>
        <v>-223092</v>
      </c>
      <c r="I13" s="10">
        <f t="shared" si="4"/>
        <v>2.37</v>
      </c>
      <c r="J13" s="26"/>
    </row>
    <row r="14" spans="1:9" s="30" customFormat="1" ht="66" customHeight="1">
      <c r="A14" s="28" t="s">
        <v>20</v>
      </c>
      <c r="B14" s="17">
        <v>8492281</v>
      </c>
      <c r="C14" s="18">
        <f t="shared" si="0"/>
        <v>216.49</v>
      </c>
      <c r="D14" s="17">
        <v>8883578</v>
      </c>
      <c r="E14" s="18">
        <f t="shared" si="1"/>
        <v>372.13</v>
      </c>
      <c r="F14" s="29">
        <v>8019228</v>
      </c>
      <c r="G14" s="18">
        <f t="shared" si="2"/>
        <v>1866.28</v>
      </c>
      <c r="H14" s="20">
        <f t="shared" si="3"/>
        <v>-391297</v>
      </c>
      <c r="I14" s="18">
        <f t="shared" si="4"/>
        <v>4.4</v>
      </c>
    </row>
    <row r="15" spans="1:9" s="30" customFormat="1" ht="61.5" customHeight="1">
      <c r="A15" s="28" t="s">
        <v>21</v>
      </c>
      <c r="B15" s="17">
        <v>681991</v>
      </c>
      <c r="C15" s="18">
        <f t="shared" si="0"/>
        <v>17.39</v>
      </c>
      <c r="D15" s="17">
        <v>513786</v>
      </c>
      <c r="E15" s="18">
        <f t="shared" si="1"/>
        <v>21.52</v>
      </c>
      <c r="F15" s="29">
        <v>194230</v>
      </c>
      <c r="G15" s="18">
        <f t="shared" si="2"/>
        <v>45.2</v>
      </c>
      <c r="H15" s="20">
        <f t="shared" si="3"/>
        <v>168205</v>
      </c>
      <c r="I15" s="18">
        <f t="shared" si="4"/>
        <v>32.74</v>
      </c>
    </row>
    <row r="16" spans="1:9" s="30" customFormat="1" ht="131.25" customHeight="1">
      <c r="A16" s="28"/>
      <c r="B16" s="17"/>
      <c r="C16" s="18"/>
      <c r="D16" s="17"/>
      <c r="E16" s="18"/>
      <c r="F16" s="29"/>
      <c r="G16" s="18"/>
      <c r="H16" s="20"/>
      <c r="I16" s="18"/>
    </row>
    <row r="17" spans="1:9" s="30" customFormat="1" ht="18.75" customHeight="1">
      <c r="A17" s="28"/>
      <c r="B17" s="17"/>
      <c r="C17" s="18"/>
      <c r="D17" s="17"/>
      <c r="E17" s="18"/>
      <c r="F17" s="29"/>
      <c r="G17" s="18"/>
      <c r="H17" s="20"/>
      <c r="I17" s="18"/>
    </row>
    <row r="18" spans="1:9" s="30" customFormat="1" ht="18" customHeight="1">
      <c r="A18" s="28"/>
      <c r="B18" s="17"/>
      <c r="C18" s="18"/>
      <c r="D18" s="17"/>
      <c r="E18" s="18"/>
      <c r="F18" s="29"/>
      <c r="G18" s="18"/>
      <c r="H18" s="20"/>
      <c r="I18" s="18"/>
    </row>
    <row r="19" spans="1:9" s="30" customFormat="1" ht="24" customHeight="1">
      <c r="A19" s="28"/>
      <c r="B19" s="17"/>
      <c r="C19" s="18"/>
      <c r="D19" s="17"/>
      <c r="E19" s="18"/>
      <c r="F19" s="29"/>
      <c r="G19" s="18"/>
      <c r="H19" s="20"/>
      <c r="I19" s="18"/>
    </row>
    <row r="20" spans="1:9" s="30" customFormat="1" ht="18" customHeight="1">
      <c r="A20" s="28"/>
      <c r="B20" s="17"/>
      <c r="C20" s="18"/>
      <c r="D20" s="17"/>
      <c r="E20" s="18"/>
      <c r="F20" s="29"/>
      <c r="G20" s="18"/>
      <c r="H20" s="20"/>
      <c r="I20" s="18"/>
    </row>
    <row r="21" spans="1:9" s="30" customFormat="1" ht="18" customHeight="1">
      <c r="A21" s="28"/>
      <c r="B21" s="17"/>
      <c r="C21" s="18"/>
      <c r="D21" s="17"/>
      <c r="E21" s="18"/>
      <c r="F21" s="29"/>
      <c r="G21" s="18"/>
      <c r="H21" s="20"/>
      <c r="I21" s="18"/>
    </row>
    <row r="22" spans="1:9" s="30" customFormat="1" ht="18.75" customHeight="1">
      <c r="A22" s="28"/>
      <c r="B22" s="17"/>
      <c r="C22" s="18"/>
      <c r="D22" s="17"/>
      <c r="E22" s="18"/>
      <c r="F22" s="29"/>
      <c r="G22" s="18"/>
      <c r="H22" s="20"/>
      <c r="I22" s="18"/>
    </row>
    <row r="23" spans="1:9" s="30" customFormat="1" ht="18.75" customHeight="1">
      <c r="A23" s="28"/>
      <c r="B23" s="17"/>
      <c r="C23" s="18"/>
      <c r="D23" s="17"/>
      <c r="E23" s="18"/>
      <c r="F23" s="29"/>
      <c r="G23" s="18"/>
      <c r="H23" s="20"/>
      <c r="I23" s="18"/>
    </row>
    <row r="24" spans="1:9" s="30" customFormat="1" ht="24.75" customHeight="1">
      <c r="A24" s="28"/>
      <c r="B24" s="17"/>
      <c r="C24" s="18"/>
      <c r="D24" s="17"/>
      <c r="E24" s="18"/>
      <c r="F24" s="29"/>
      <c r="G24" s="18"/>
      <c r="H24" s="20"/>
      <c r="I24" s="18"/>
    </row>
    <row r="25" spans="1:9" s="30" customFormat="1" ht="12" customHeight="1">
      <c r="A25" s="28"/>
      <c r="B25" s="17"/>
      <c r="C25" s="18"/>
      <c r="D25" s="17"/>
      <c r="E25" s="18"/>
      <c r="F25" s="29"/>
      <c r="G25" s="18"/>
      <c r="H25" s="20"/>
      <c r="I25" s="18"/>
    </row>
    <row r="26" spans="1:9" s="30" customFormat="1" ht="7.5" customHeight="1">
      <c r="A26" s="28"/>
      <c r="B26" s="17"/>
      <c r="C26" s="18"/>
      <c r="D26" s="17"/>
      <c r="E26" s="18"/>
      <c r="F26" s="29"/>
      <c r="G26" s="18"/>
      <c r="H26" s="20"/>
      <c r="I26" s="18"/>
    </row>
    <row r="27" spans="1:9" s="30" customFormat="1" ht="18.75" customHeight="1">
      <c r="A27" s="28"/>
      <c r="B27" s="17"/>
      <c r="C27" s="18"/>
      <c r="D27" s="17"/>
      <c r="E27" s="18"/>
      <c r="F27" s="29"/>
      <c r="G27" s="18"/>
      <c r="H27" s="20"/>
      <c r="I27" s="18"/>
    </row>
    <row r="28" spans="1:9" s="30" customFormat="1" ht="18.75" customHeight="1" hidden="1">
      <c r="A28" s="28"/>
      <c r="B28" s="17"/>
      <c r="C28" s="18"/>
      <c r="D28" s="17"/>
      <c r="E28" s="18"/>
      <c r="F28" s="29"/>
      <c r="G28" s="18"/>
      <c r="H28" s="20"/>
      <c r="I28" s="18"/>
    </row>
    <row r="29" spans="1:9" s="30" customFormat="1" ht="18.75" customHeight="1" hidden="1">
      <c r="A29" s="28"/>
      <c r="B29" s="17"/>
      <c r="C29" s="18"/>
      <c r="D29" s="17"/>
      <c r="E29" s="18"/>
      <c r="F29" s="29"/>
      <c r="G29" s="18"/>
      <c r="H29" s="20"/>
      <c r="I29" s="18"/>
    </row>
    <row r="30" spans="1:9" s="30" customFormat="1" ht="22.5" customHeight="1">
      <c r="A30" s="28"/>
      <c r="B30" s="17"/>
      <c r="C30" s="18"/>
      <c r="D30" s="17"/>
      <c r="E30" s="18"/>
      <c r="F30" s="29"/>
      <c r="G30" s="18"/>
      <c r="H30" s="20"/>
      <c r="I30" s="18"/>
    </row>
    <row r="31" spans="1:9" s="30" customFormat="1" ht="28.5" customHeight="1" hidden="1">
      <c r="A31" s="28"/>
      <c r="B31" s="17"/>
      <c r="C31" s="18"/>
      <c r="D31" s="17"/>
      <c r="E31" s="18"/>
      <c r="F31" s="29"/>
      <c r="G31" s="18"/>
      <c r="H31" s="20"/>
      <c r="I31" s="18"/>
    </row>
    <row r="32" spans="1:10" s="30" customFormat="1" ht="2.25" customHeight="1" hidden="1">
      <c r="A32" s="28"/>
      <c r="B32" s="17"/>
      <c r="C32" s="18"/>
      <c r="D32" s="17"/>
      <c r="E32" s="18"/>
      <c r="F32" s="29"/>
      <c r="G32" s="18"/>
      <c r="H32" s="20"/>
      <c r="I32" s="18"/>
      <c r="J32" s="21"/>
    </row>
    <row r="33" spans="1:10" s="30" customFormat="1" ht="18" customHeight="1" hidden="1">
      <c r="A33" s="28"/>
      <c r="B33" s="17"/>
      <c r="C33" s="18"/>
      <c r="D33" s="17"/>
      <c r="E33" s="18"/>
      <c r="F33" s="29"/>
      <c r="G33" s="18"/>
      <c r="H33" s="20"/>
      <c r="I33" s="18"/>
      <c r="J33" s="21"/>
    </row>
    <row r="34" spans="1:10" s="30" customFormat="1" ht="6.75" customHeight="1" hidden="1">
      <c r="A34" s="28"/>
      <c r="B34" s="17"/>
      <c r="C34" s="18">
        <f>IF(OR($B$5=0,B34=0),0,IF(ROUND((B34/$B$5*10000),0)=0,0,ROUND((B34/$B$5)*100,2)))</f>
        <v>0</v>
      </c>
      <c r="D34" s="17"/>
      <c r="E34" s="18">
        <f>IF(OR($D$5=0,D34=0),0,IF(ROUND((D34/$D$5*10000),0)=0,0,ROUND((D34/$D$5)*100,2)))</f>
        <v>0</v>
      </c>
      <c r="F34" s="29"/>
      <c r="G34" s="18">
        <f>IF(OR($F$5=0,F34=0),0,IF(ROUND((F34/$F$5*10000),0)=0,0,ROUND((F34/$F$5)*100,2)))</f>
        <v>0</v>
      </c>
      <c r="H34" s="20"/>
      <c r="I34" s="18">
        <f>IF(OR(D34=0,H34=0),0,IF(ROUND((H34/D34*10000),0)=0,0,ABS(ROUND((H34/D34)*100,2))))</f>
        <v>0</v>
      </c>
      <c r="J34" s="21"/>
    </row>
    <row r="35" spans="1:10" s="30" customFormat="1" ht="6.75" customHeight="1" hidden="1">
      <c r="A35" s="28"/>
      <c r="B35" s="17"/>
      <c r="C35" s="18">
        <f>IF(OR($B$5=0,B35=0),0,IF(ROUND((B35/$B$5*10000),0)=0,0,ROUND((B35/$B$5)*100,2)))</f>
        <v>0</v>
      </c>
      <c r="D35" s="17"/>
      <c r="E35" s="18">
        <f>IF(OR($D$5=0,D35=0),0,IF(ROUND((D35/$D$5*10000),0)=0,0,ROUND((D35/$D$5)*100,2)))</f>
        <v>0</v>
      </c>
      <c r="F35" s="29"/>
      <c r="G35" s="18">
        <f>IF(OR($F$5=0,F35=0),0,IF(ROUND((F35/$F$5*10000),0)=0,0,ROUND((F35/$F$5)*100,2)))</f>
        <v>0</v>
      </c>
      <c r="H35" s="20"/>
      <c r="I35" s="18">
        <f>IF(OR(D35=0,H35=0),0,IF(ROUND((H35/D35*10000),0)=0,0,ABS(ROUND((H35/D35)*100,2))))</f>
        <v>0</v>
      </c>
      <c r="J35" s="21"/>
    </row>
    <row r="36" spans="1:10" s="30" customFormat="1" ht="6.75" customHeight="1" hidden="1">
      <c r="A36" s="28"/>
      <c r="B36" s="17"/>
      <c r="C36" s="18">
        <f>IF(OR($B$5=0,B36=0),0,IF(ROUND((B36/$B$5*10000),0)=0,0,ROUND((B36/$B$5)*100,2)))</f>
        <v>0</v>
      </c>
      <c r="D36" s="17"/>
      <c r="E36" s="18">
        <f>IF(OR($D$5=0,D36=0),0,IF(ROUND((D36/$D$5*10000),0)=0,0,ROUND((D36/$D$5)*100,2)))</f>
        <v>0</v>
      </c>
      <c r="F36" s="29"/>
      <c r="G36" s="18">
        <f>IF(OR($F$5=0,F36=0),0,IF(ROUND((F36/$F$5*10000),0)=0,0,ROUND((F36/$F$5)*100,2)))</f>
        <v>0</v>
      </c>
      <c r="H36" s="20"/>
      <c r="I36" s="18">
        <f>IF(OR(D36=0,H36=0),0,IF(ROUND((H36/D36*10000),0)=0,0,ABS(ROUND((H36/D36)*100,2))))</f>
        <v>0</v>
      </c>
      <c r="J36" s="21"/>
    </row>
    <row r="37" spans="1:10" s="27" customFormat="1" ht="20.25" customHeight="1">
      <c r="A37" s="24" t="s">
        <v>22</v>
      </c>
      <c r="B37" s="9">
        <f>B5-B13</f>
        <v>-5251609</v>
      </c>
      <c r="C37" s="31">
        <f>IF(OR($B$5=0,B37=0),0,IF(ROUND((B37/$B$5*10000),0)=0,0,ROUND((B37/$B$5)*100,2)))</f>
        <v>-133.88</v>
      </c>
      <c r="D37" s="9">
        <f>D5-D13</f>
        <v>-7010129</v>
      </c>
      <c r="E37" s="31">
        <f>IF(OR($D$5=0,D37=0),0,IF(ROUND((D37/$D$5*10000),0)=0,0,ROUND((D37/$D$5)*100,2)))</f>
        <v>-293.65</v>
      </c>
      <c r="F37" s="32">
        <f>F5-F13</f>
        <v>-7783767</v>
      </c>
      <c r="G37" s="33">
        <f>IF(OR($F$5=0,F37=0),0,IF(ROUND((F37/$F$5*10000),0)=0,0,ROUND((F37/$F$5)*100,2)))</f>
        <v>-1811.48</v>
      </c>
      <c r="H37" s="9">
        <f>IF(OR(AND(B37&lt;0,D37&gt;=0),AND(B37&gt;0,D37&lt;=0)),0,B37-D37)</f>
        <v>1758520</v>
      </c>
      <c r="I37" s="31">
        <f>IF(OR(D37=0,H37=0),0,IF(ROUND((H37/D37*10000),0)=0,0,ABS(ROUND((H37/D37)*100,2))))</f>
        <v>25.09</v>
      </c>
      <c r="J37" s="26"/>
    </row>
    <row r="38" spans="1:10" s="27" customFormat="1" ht="20.25" customHeight="1">
      <c r="A38" s="24" t="s">
        <v>23</v>
      </c>
      <c r="B38" s="34">
        <v>-49472096</v>
      </c>
      <c r="C38" s="35"/>
      <c r="D38" s="34">
        <v>-41405414</v>
      </c>
      <c r="E38" s="35"/>
      <c r="F38" s="36">
        <v>-34970989</v>
      </c>
      <c r="G38" s="35"/>
      <c r="H38" s="9"/>
      <c r="I38" s="10"/>
      <c r="J38" s="26"/>
    </row>
    <row r="39" spans="1:10" s="27" customFormat="1" ht="20.25" customHeight="1" thickBot="1">
      <c r="A39" s="37" t="s">
        <v>24</v>
      </c>
      <c r="B39" s="38">
        <f>B37+B38</f>
        <v>-54723705</v>
      </c>
      <c r="C39" s="38"/>
      <c r="D39" s="38">
        <f>D37+D38</f>
        <v>-48415543</v>
      </c>
      <c r="E39" s="39"/>
      <c r="F39" s="40">
        <f>F37+F38</f>
        <v>-42754756</v>
      </c>
      <c r="G39" s="39"/>
      <c r="H39" s="38"/>
      <c r="I39" s="38"/>
      <c r="J39" s="41"/>
    </row>
    <row r="40" ht="19.5" customHeight="1"/>
    <row r="41" ht="19.5" customHeight="1"/>
    <row r="42" ht="19.5" customHeight="1"/>
    <row r="43" ht="19.5" customHeight="1"/>
  </sheetData>
  <sheetProtection password="CC1A" sheet="1" objects="1" scenarios="1"/>
  <mergeCells count="8">
    <mergeCell ref="A1:J1"/>
    <mergeCell ref="B2:F2"/>
    <mergeCell ref="J3:J4"/>
    <mergeCell ref="A3:A4"/>
    <mergeCell ref="B3:C3"/>
    <mergeCell ref="F3:G3"/>
    <mergeCell ref="D3:E3"/>
    <mergeCell ref="H3:I3"/>
  </mergeCells>
  <printOptions horizontalCentered="1"/>
  <pageMargins left="0.4330708661417323" right="0.4330708661417323" top="0.7874015748031497" bottom="0.7874015748031497" header="0.3937007874015748" footer="0.5118110236220472"/>
  <pageSetup horizontalDpi="600" verticalDpi="600" orientation="portrait" paperSize="9" scale="93" r:id="rId1"/>
  <headerFooter alignWithMargins="0">
    <oddHeader>&amp;L&amp;"Times New Roman,標準"-&amp;R&amp;"Times New Roman,標準"-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12"/>
  <dimension ref="A1:H26"/>
  <sheetViews>
    <sheetView tabSelected="1" view="pageBreakPreview" zoomScale="60" zoomScaleNormal="75" workbookViewId="0" topLeftCell="A7">
      <selection activeCell="A29" sqref="A29"/>
    </sheetView>
  </sheetViews>
  <sheetFormatPr defaultColWidth="9.00390625" defaultRowHeight="16.5"/>
  <cols>
    <col min="1" max="1" width="44.00390625" style="0" customWidth="1"/>
    <col min="2" max="3" width="24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26.25" customHeight="1">
      <c r="A1" s="73" t="s">
        <v>25</v>
      </c>
      <c r="B1" s="73"/>
      <c r="C1" s="73"/>
      <c r="D1" s="42"/>
      <c r="E1" s="42"/>
      <c r="F1" s="42"/>
      <c r="G1" s="42"/>
      <c r="H1" s="43"/>
    </row>
    <row r="2" spans="1:6" ht="18.75" customHeight="1" thickBot="1">
      <c r="A2" s="60" t="s">
        <v>35</v>
      </c>
      <c r="B2" s="60"/>
      <c r="C2" s="44" t="s">
        <v>26</v>
      </c>
      <c r="D2" s="45"/>
      <c r="E2" s="45"/>
      <c r="F2" s="46"/>
    </row>
    <row r="3" spans="1:3" ht="21.75" customHeight="1">
      <c r="A3" s="74" t="s">
        <v>36</v>
      </c>
      <c r="B3" s="76" t="s">
        <v>27</v>
      </c>
      <c r="C3" s="77"/>
    </row>
    <row r="4" spans="1:3" ht="19.5" customHeight="1">
      <c r="A4" s="75"/>
      <c r="B4" s="78"/>
      <c r="C4" s="79"/>
    </row>
    <row r="5" spans="1:3" s="1" customFormat="1" ht="36" customHeight="1">
      <c r="A5" s="47" t="s">
        <v>28</v>
      </c>
      <c r="B5" s="48"/>
      <c r="C5" s="48"/>
    </row>
    <row r="6" spans="1:3" s="1" customFormat="1" ht="28.5" customHeight="1">
      <c r="A6" s="49" t="s">
        <v>29</v>
      </c>
      <c r="B6" s="50">
        <v>-5251609</v>
      </c>
      <c r="C6" s="51"/>
    </row>
    <row r="7" spans="1:3" s="1" customFormat="1" ht="28.5" customHeight="1">
      <c r="A7" s="49" t="s">
        <v>30</v>
      </c>
      <c r="B7" s="50">
        <v>-54515</v>
      </c>
      <c r="C7" s="51"/>
    </row>
    <row r="8" spans="1:3" s="1" customFormat="1" ht="36" customHeight="1">
      <c r="A8" s="52" t="s">
        <v>31</v>
      </c>
      <c r="B8" s="53"/>
      <c r="C8" s="53">
        <f>IF(SUM(B6:B7)=0,0,SUM(B6:B7))</f>
        <v>-5306124</v>
      </c>
    </row>
    <row r="9" spans="1:3" s="1" customFormat="1" ht="36" customHeight="1">
      <c r="A9" s="54" t="s">
        <v>37</v>
      </c>
      <c r="B9" s="51"/>
      <c r="C9" s="51"/>
    </row>
    <row r="10" spans="1:3" s="1" customFormat="1" ht="28.5" customHeight="1">
      <c r="A10" s="49" t="s">
        <v>38</v>
      </c>
      <c r="B10" s="50">
        <v>0</v>
      </c>
      <c r="C10" s="51"/>
    </row>
    <row r="11" spans="1:3" s="1" customFormat="1" ht="28.5" customHeight="1">
      <c r="A11" s="49" t="s">
        <v>39</v>
      </c>
      <c r="B11" s="50">
        <v>0</v>
      </c>
      <c r="C11" s="51"/>
    </row>
    <row r="12" spans="1:3" s="1" customFormat="1" ht="28.5" customHeight="1">
      <c r="A12" s="49" t="s">
        <v>40</v>
      </c>
      <c r="B12" s="50">
        <v>0</v>
      </c>
      <c r="C12" s="51"/>
    </row>
    <row r="13" spans="1:3" s="1" customFormat="1" ht="28.5" customHeight="1">
      <c r="A13" s="49" t="s">
        <v>41</v>
      </c>
      <c r="B13" s="50">
        <v>5251609</v>
      </c>
      <c r="C13" s="51"/>
    </row>
    <row r="14" spans="1:3" s="1" customFormat="1" ht="28.5" customHeight="1">
      <c r="A14" s="49" t="s">
        <v>42</v>
      </c>
      <c r="B14" s="50">
        <v>0</v>
      </c>
      <c r="C14" s="51"/>
    </row>
    <row r="15" spans="1:3" s="1" customFormat="1" ht="28.5" customHeight="1">
      <c r="A15" s="49" t="s">
        <v>43</v>
      </c>
      <c r="B15" s="50">
        <v>0</v>
      </c>
      <c r="C15" s="51"/>
    </row>
    <row r="16" spans="1:3" s="1" customFormat="1" ht="28.5" customHeight="1">
      <c r="A16" s="49" t="s">
        <v>44</v>
      </c>
      <c r="B16" s="50">
        <v>0</v>
      </c>
      <c r="C16" s="51"/>
    </row>
    <row r="17" spans="1:3" s="1" customFormat="1" ht="28.5" customHeight="1">
      <c r="A17" s="49" t="s">
        <v>45</v>
      </c>
      <c r="B17" s="50">
        <v>0</v>
      </c>
      <c r="C17" s="51"/>
    </row>
    <row r="18" spans="1:3" s="1" customFormat="1" ht="28.5" customHeight="1">
      <c r="A18" s="49" t="s">
        <v>46</v>
      </c>
      <c r="B18" s="50">
        <v>0</v>
      </c>
      <c r="C18" s="51"/>
    </row>
    <row r="19" spans="1:3" s="1" customFormat="1" ht="28.5" customHeight="1">
      <c r="A19" s="49" t="s">
        <v>47</v>
      </c>
      <c r="B19" s="50">
        <v>0</v>
      </c>
      <c r="C19" s="51"/>
    </row>
    <row r="20" spans="1:3" s="1" customFormat="1" ht="36" customHeight="1">
      <c r="A20" s="52" t="s">
        <v>48</v>
      </c>
      <c r="B20" s="53"/>
      <c r="C20" s="53">
        <f>IF(SUM(B10:B19)=0,0,SUM(B10:B19))</f>
        <v>5251609</v>
      </c>
    </row>
    <row r="21" spans="1:3" s="1" customFormat="1" ht="36" customHeight="1">
      <c r="A21" s="54" t="s">
        <v>32</v>
      </c>
      <c r="B21" s="53"/>
      <c r="C21" s="53">
        <f>IF(SUM(C8,C20)=0,0,SUM(C8,C20))</f>
        <v>-54515</v>
      </c>
    </row>
    <row r="22" spans="1:4" s="1" customFormat="1" ht="36" customHeight="1">
      <c r="A22" s="54" t="s">
        <v>33</v>
      </c>
      <c r="B22" s="53"/>
      <c r="C22" s="55">
        <v>336045</v>
      </c>
      <c r="D22" s="56"/>
    </row>
    <row r="23" spans="1:3" s="1" customFormat="1" ht="36" customHeight="1">
      <c r="A23" s="54" t="s">
        <v>34</v>
      </c>
      <c r="B23" s="53"/>
      <c r="C23" s="53">
        <f>C22+C21</f>
        <v>281530</v>
      </c>
    </row>
    <row r="24" spans="1:3" s="1" customFormat="1" ht="16.5" customHeight="1" thickBot="1">
      <c r="A24" s="57"/>
      <c r="B24" s="58"/>
      <c r="C24" s="58"/>
    </row>
    <row r="25" spans="1:3" s="1" customFormat="1" ht="20.25" customHeight="1">
      <c r="A25" s="71" t="s">
        <v>49</v>
      </c>
      <c r="B25" s="71"/>
      <c r="C25" s="71"/>
    </row>
    <row r="26" spans="1:3" s="1" customFormat="1" ht="45" customHeight="1">
      <c r="A26" s="72" t="s">
        <v>50</v>
      </c>
      <c r="B26" s="72"/>
      <c r="C26" s="72"/>
    </row>
  </sheetData>
  <sheetProtection password="CC1A" sheet="1" objects="1" scenarios="1"/>
  <mergeCells count="6">
    <mergeCell ref="A25:C25"/>
    <mergeCell ref="A26:C26"/>
    <mergeCell ref="A1:C1"/>
    <mergeCell ref="A3:A4"/>
    <mergeCell ref="B3:C4"/>
    <mergeCell ref="A2:B2"/>
  </mergeCells>
  <printOptions horizontalCentered="1"/>
  <pageMargins left="0.5118110236220472" right="0.5118110236220472" top="0.7874015748031497" bottom="0.7874015748031497" header="0.3937007874015748" footer="0.3937007874015748"/>
  <pageSetup horizontalDpi="600" verticalDpi="600" orientation="portrait" paperSize="9" scale="98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主計處</dc:creator>
  <cp:keywords/>
  <dc:description/>
  <cp:lastModifiedBy>z00sp</cp:lastModifiedBy>
  <cp:lastPrinted>2013-04-09T02:37:48Z</cp:lastPrinted>
  <dcterms:created xsi:type="dcterms:W3CDTF">2011-11-25T06:28:53Z</dcterms:created>
  <dcterms:modified xsi:type="dcterms:W3CDTF">2013-04-09T02:37:53Z</dcterms:modified>
  <cp:category/>
  <cp:version/>
  <cp:contentType/>
  <cp:contentStatus/>
</cp:coreProperties>
</file>