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<sst xmlns="http://schemas.openxmlformats.org/spreadsheetml/2006/main" count="49" uniqueCount="33">
  <si>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</si>
  <si>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</si>
  <si>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</si>
  <si>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</si>
  <si>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</si>
  <si>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</si>
  <si>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</si>
  <si>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</si>
  <si>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</si>
  <si>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</si>
  <si>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</si>
  <si>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</si>
  <si>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</si>
  <si>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</si>
  <si>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</si>
  <si>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</si>
  <si>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</si>
  <si>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</si>
  <si>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</si>
  <si>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生活照顧金支出</t>
  </si>
  <si>
    <t>短絀之部</t>
  </si>
  <si>
    <t>　本期短絀</t>
  </si>
  <si>
    <t>　前期待填補之短絀</t>
  </si>
  <si>
    <t>填補之部</t>
  </si>
  <si>
    <t>待填補之短絀</t>
  </si>
  <si>
    <t>　利息收入</t>
  </si>
  <si>
    <t>比較增減(-)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</si>
  <si>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</si>
  <si>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</si>
  <si>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</si>
  <si>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內政部空勤三勇士子女生活照顧基金收支餘絀表</t>
  </si>
  <si>
    <t>內政部空勤三勇士子女生活照顧基金餘絀撥補表</t>
  </si>
  <si>
    <t>內政部空勤三勇士子女生活照顧基金現金流量表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</si>
</sst>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78" t="s">
        <v>30</v>
      </c>
      <c r="B1" s="78"/>
      <c r="C1" s="78"/>
      <c r="D1" s="78"/>
      <c r="E1" s="78"/>
      <c r="F1" s="78"/>
      <c r="G1" s="78"/>
    </row>
    <row r="2" spans="1:7" ht="18.75" customHeight="1" thickBot="1">
      <c r="A2" s="66"/>
      <c r="B2" s="84" t="s">
        <v>28</v>
      </c>
      <c r="C2" s="85"/>
      <c r="D2" s="85"/>
      <c r="E2" s="85"/>
      <c r="F2" s="66"/>
      <c r="G2" s="67" t="s">
        <v>0</v>
      </c>
    </row>
    <row r="3" spans="1:7" ht="34.5" customHeight="1">
      <c r="A3" s="79" t="s">
        <v>1</v>
      </c>
      <c r="B3" s="83" t="s">
        <v>2</v>
      </c>
      <c r="C3" s="83"/>
      <c r="D3" s="83" t="s">
        <v>3</v>
      </c>
      <c r="E3" s="83"/>
      <c r="F3" s="81" t="s">
        <v>26</v>
      </c>
      <c r="G3" s="82"/>
    </row>
    <row r="4" spans="1:7" ht="19.5" customHeight="1">
      <c r="A4" s="80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B6</f>
        <v>137</v>
      </c>
      <c r="C5" s="6">
        <f>IF(OR($B$5=0,B5=0),0,IF(ROUND((B5/$B$5*10000),0)=0,0,ROUND((B5/$B$5)*100,2)))</f>
        <v>100</v>
      </c>
      <c r="D5" s="57">
        <f>D6</f>
        <v>141</v>
      </c>
      <c r="E5" s="6">
        <f>IF(OR($D$5=0,D5=0),0,IF(ROUND((D5/$D$5*10000),0)=0,0,ROUND((D5/$D$5)*100,2)))</f>
        <v>100</v>
      </c>
      <c r="F5" s="57">
        <f>B5-D5</f>
        <v>-4</v>
      </c>
      <c r="G5" s="63">
        <f>IF(OR(D5=0,F5=0),0,IF(ROUND((F5/D5*10000),0)=0,0,ABS(ROUND((F5/D5)*100,2))))</f>
        <v>2.84</v>
      </c>
    </row>
    <row r="6" spans="1:7" s="53" customFormat="1" ht="18.75" customHeight="1">
      <c r="A6" s="59" t="s">
        <v>25</v>
      </c>
      <c r="B6" s="10">
        <v>137</v>
      </c>
      <c r="C6" s="11">
        <f>IF(OR($B$5=0,B6=0),0,IF(ROUND((B6/$B$5*10000),0)=0,0,ROUND((B6/$B$5)*100,2)))</f>
        <v>100</v>
      </c>
      <c r="D6" s="64">
        <v>141</v>
      </c>
      <c r="E6" s="11">
        <f>IF(OR($D$5=0,D6=0),0,IF(ROUND((D6/$D$5*10000),0)=0,0,ROUND((D6/$D$5)*100,2)))</f>
        <v>100</v>
      </c>
      <c r="F6" s="64">
        <f>B6-D6</f>
        <v>-4</v>
      </c>
      <c r="G6" s="65">
        <f>IF(OR(D6=0,F6=0),0,IF(ROUND((F6/D6*10000),0)=0,0,ABS(ROUND((F6/D6)*100,2))))</f>
        <v>2.84</v>
      </c>
    </row>
    <row r="7" spans="1:7" s="53" customFormat="1" ht="18.75" customHeight="1">
      <c r="A7" s="58" t="s">
        <v>12</v>
      </c>
      <c r="B7" s="57">
        <f>SUM(B8:B8)</f>
        <v>615</v>
      </c>
      <c r="C7" s="6">
        <f>IF(OR($B$5=0,B7=0),0,IF(ROUND((B7/$B$5*10000),0)=0,0,ROUND((B7/$B$5)*100,2)))</f>
        <v>448.91</v>
      </c>
      <c r="D7" s="57">
        <f>SUM(D8:D8)</f>
        <v>738</v>
      </c>
      <c r="E7" s="6">
        <f>IF(OR($D$5=0,D7=0),0,IF(ROUND((D7/$D$5*10000),0)=0,0,ROUND((D7/$D$5)*100,2)))</f>
        <v>523.4</v>
      </c>
      <c r="F7" s="57">
        <f>B7-D7</f>
        <v>-123</v>
      </c>
      <c r="G7" s="63">
        <f>IF(OR(D7=0,F7=0),0,IF(ROUND((F7/D7*10000),0)=0,0,ABS(ROUND((F7/D7)*100,2))))</f>
        <v>16.67</v>
      </c>
    </row>
    <row r="8" spans="1:7" ht="18.75" customHeight="1">
      <c r="A8" s="59" t="s">
        <v>19</v>
      </c>
      <c r="B8" s="10">
        <v>615</v>
      </c>
      <c r="C8" s="11">
        <f>IF(OR($B$5=0,B8=0),0,IF(ROUND((B8/$B$5*10000),0)=0,0,ROUND((B8/$B$5)*100,2)))</f>
        <v>448.91</v>
      </c>
      <c r="D8" s="10">
        <v>738</v>
      </c>
      <c r="E8" s="11">
        <f>IF(OR($D$5=0,D8=0),0,IF(ROUND((D8/$D$5*10000),0)=0,0,ROUND((D8/$D$5)*100,2)))</f>
        <v>523.4</v>
      </c>
      <c r="F8" s="64">
        <f>B8-D8</f>
        <v>-123</v>
      </c>
      <c r="G8" s="65">
        <f>IF(OR(D8=0,F8=0),0,IF(ROUND((F8/D8*10000),0)=0,0,ABS(ROUND((F8/D8)*100,2))))</f>
        <v>16.67</v>
      </c>
    </row>
    <row r="9" spans="1:7" s="53" customFormat="1" ht="18.75" customHeight="1">
      <c r="A9" s="58" t="s">
        <v>13</v>
      </c>
      <c r="B9" s="57">
        <f>B5-B7</f>
        <v>-478</v>
      </c>
      <c r="C9" s="6">
        <f>IF(OR($B$5=0,B9=0),0,IF(ROUND((B9/$B$5*10000),0)=0,0,ROUND((B9/$B$5)*100,2)))</f>
        <v>-348.91</v>
      </c>
      <c r="D9" s="57">
        <f>D5-D7</f>
        <v>-597</v>
      </c>
      <c r="E9" s="6">
        <f>IF(OR($D$5=0,D9=0),0,IF(ROUND((D9/$D$5*10000),0)=0,0,ROUND((D9/$D$5)*100,2)))</f>
        <v>-423.4</v>
      </c>
      <c r="F9" s="57">
        <f>IF(OR(AND(B9&lt;0,D9&gt;=0),AND(B9&gt;0,D9&lt;=0)),0,B9-D9)</f>
        <v>119</v>
      </c>
      <c r="G9" s="63">
        <f>IF(OR(D9=0,F9=0),0,IF(ROUND((F9/D9*10000),0)=0,0,ABS(ROUND((F9/D9)*100,2))))</f>
        <v>19.93</v>
      </c>
    </row>
    <row r="10" spans="1:7" ht="18.75" customHeight="1">
      <c r="A10" s="9" t="s">
        <v>14</v>
      </c>
      <c r="B10" s="10"/>
      <c r="C10" s="11"/>
      <c r="D10" s="10"/>
      <c r="E10" s="11"/>
      <c r="F10" s="12"/>
      <c r="G10" s="51"/>
    </row>
    <row r="11" spans="1:7" ht="18.75" customHeight="1">
      <c r="A11" s="9"/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4"/>
      <c r="B26" s="5"/>
      <c r="C26" s="6"/>
      <c r="D26" s="5"/>
      <c r="E26" s="6"/>
      <c r="F26" s="7"/>
      <c r="G26" s="50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9"/>
      <c r="B31" s="10"/>
      <c r="C31" s="11"/>
      <c r="D31" s="10"/>
      <c r="E31" s="11"/>
      <c r="F31" s="12"/>
      <c r="G31" s="51"/>
    </row>
    <row r="32" spans="1:7" ht="11.25" customHeight="1">
      <c r="A32" s="9"/>
      <c r="B32" s="10"/>
      <c r="C32" s="11"/>
      <c r="D32" s="10"/>
      <c r="E32" s="11"/>
      <c r="F32" s="12"/>
      <c r="G32" s="51"/>
    </row>
    <row r="33" spans="1:7" ht="58.5" customHeight="1">
      <c r="A33" s="4"/>
      <c r="B33" s="5"/>
      <c r="C33" s="6"/>
      <c r="D33" s="5"/>
      <c r="E33" s="6"/>
      <c r="F33" s="7"/>
      <c r="G33" s="50"/>
    </row>
    <row r="34" spans="1:7" ht="60" customHeight="1">
      <c r="A34" s="4"/>
      <c r="B34" s="14"/>
      <c r="C34" s="6"/>
      <c r="D34" s="14"/>
      <c r="E34" s="6"/>
      <c r="F34" s="7"/>
      <c r="G34" s="50"/>
    </row>
    <row r="35" spans="1:7" ht="28.5" customHeight="1" thickBot="1">
      <c r="A35" s="15"/>
      <c r="B35" s="16"/>
      <c r="C35" s="17"/>
      <c r="D35" s="16"/>
      <c r="E35" s="17"/>
      <c r="F35" s="18"/>
      <c r="G35" s="52"/>
    </row>
    <row r="36" spans="1:7" ht="15.7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F7" sqref="F7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78" t="s">
        <v>31</v>
      </c>
      <c r="B1" s="78"/>
      <c r="C1" s="78"/>
      <c r="D1" s="78"/>
      <c r="E1" s="78"/>
      <c r="F1" s="78"/>
      <c r="G1" s="78"/>
      <c r="H1" s="24"/>
    </row>
    <row r="2" spans="1:7" ht="18.75" customHeight="1" thickBot="1">
      <c r="A2" s="25"/>
      <c r="B2" s="86" t="s">
        <v>27</v>
      </c>
      <c r="C2" s="86"/>
      <c r="D2" s="86"/>
      <c r="E2" s="86"/>
      <c r="F2" s="27"/>
      <c r="G2" s="1" t="s">
        <v>0</v>
      </c>
    </row>
    <row r="3" spans="1:7" ht="19.5" customHeight="1">
      <c r="A3" s="87" t="s">
        <v>9</v>
      </c>
      <c r="B3" s="89" t="s">
        <v>2</v>
      </c>
      <c r="C3" s="89"/>
      <c r="D3" s="89" t="s">
        <v>3</v>
      </c>
      <c r="E3" s="89"/>
      <c r="F3" s="89" t="s">
        <v>15</v>
      </c>
      <c r="G3" s="90"/>
    </row>
    <row r="4" spans="1:7" ht="19.5" customHeight="1">
      <c r="A4" s="88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20</v>
      </c>
      <c r="B5" s="56">
        <f>B6+B7</f>
        <v>3421</v>
      </c>
      <c r="C5" s="8">
        <f>IF(OR($B$5=0,B5=0),0,IF(ROUND((B5/$B$5*10000),0)=0,0,ROUND((B5/$B$5)*100,2)))</f>
        <v>100</v>
      </c>
      <c r="D5" s="56">
        <f>D6+D7</f>
        <v>2973</v>
      </c>
      <c r="E5" s="8">
        <f>IF(OR($D$5=0,D5=0),0,IF(ROUND((D5/$D$5*10000),0)=0,0,ROUND((D5/$D$5)*100,2)))</f>
        <v>100</v>
      </c>
      <c r="F5" s="29">
        <f>F6+F7</f>
        <v>448</v>
      </c>
      <c r="G5" s="31">
        <f>IF(OR(D5=0,F5=0),0,IF(ROUND(F5/D5*10000,0)=0,0,ABS(ROUND(F5/D5*100,2))))</f>
        <v>15.07</v>
      </c>
    </row>
    <row r="6" spans="1:7" ht="30.75" customHeight="1">
      <c r="A6" s="9" t="s">
        <v>21</v>
      </c>
      <c r="B6" s="33">
        <v>478</v>
      </c>
      <c r="C6" s="13">
        <f>IF(OR($B$5=0,B6=0),0,IF(ROUND((B6/$B$5*10000),0)=0,0,ROUND((B6/$B$5)*100,2)))</f>
        <v>13.97</v>
      </c>
      <c r="D6" s="33">
        <v>597</v>
      </c>
      <c r="E6" s="13">
        <f>IF(OR($D$5=0,D6=0),0,IF(ROUND((D6/$D$5*10000),0)=0,0,ROUND((D6/$D$5)*100,2)))</f>
        <v>20.08</v>
      </c>
      <c r="F6" s="77">
        <f>B6-D6</f>
        <v>-119</v>
      </c>
      <c r="G6" s="35">
        <f>IF(OR(D6=0,F6=0),0,IF(ROUND(F6/D6*10000,0)=0,0,ABS(ROUND(F6/D6*100,2))))</f>
        <v>19.93</v>
      </c>
    </row>
    <row r="7" spans="1:7" ht="30.75" customHeight="1">
      <c r="A7" s="9" t="s">
        <v>22</v>
      </c>
      <c r="B7" s="32">
        <v>2943</v>
      </c>
      <c r="C7" s="13">
        <f>IF(OR($B$5=0,B7=0),0,IF(ROUND((B7/$B$5*10000),0)=0,0,ROUND((B7/$B$5)*100,2)))</f>
        <v>86.03</v>
      </c>
      <c r="D7" s="32">
        <v>2376</v>
      </c>
      <c r="E7" s="13">
        <f>IF(OR($D$5=0,D7=0),0,IF(ROUND((D7/$D$5*10000),0)=0,0,ROUND((D7/$D$5)*100,2)))</f>
        <v>79.92</v>
      </c>
      <c r="F7" s="77">
        <f>B7-D7</f>
        <v>567</v>
      </c>
      <c r="G7" s="35">
        <f>IF(OR(D7=0,F7=0),0,IF(ROUND(F7/D7*10000,0)=0,0,ABS(ROUND(F7/D7*100,2))))</f>
        <v>23.86</v>
      </c>
    </row>
    <row r="8" spans="1:7" ht="45" customHeight="1">
      <c r="A8" s="4" t="s">
        <v>23</v>
      </c>
      <c r="B8" s="56">
        <v>0</v>
      </c>
      <c r="C8" s="8">
        <f>IF(OR($B$5=0,B8=0),0,IF(ROUND((B8/$B$5*10000),0)=0,0,ROUND((B8/$B$5)*100,2)))</f>
        <v>0</v>
      </c>
      <c r="D8" s="56">
        <v>0</v>
      </c>
      <c r="E8" s="8">
        <f>IF(OR($D$5=0,D8=0),0,IF(ROUND((D8/$D$5*10000),0)=0,0,ROUND((D8/$D$5)*100,2)))</f>
        <v>0</v>
      </c>
      <c r="F8" s="29">
        <f>B8-D8</f>
        <v>0</v>
      </c>
      <c r="G8" s="31">
        <f>IF(OR(D8=0,F8=0),0,IF(ROUND(F8/D8*10000,0)=0,0,ABS(ROUND(F8/D8*100,2))))</f>
        <v>0</v>
      </c>
    </row>
    <row r="9" spans="1:7" ht="30.75" customHeight="1">
      <c r="A9" s="4" t="s">
        <v>24</v>
      </c>
      <c r="B9" s="56">
        <f>B5-B8</f>
        <v>3421</v>
      </c>
      <c r="C9" s="8">
        <f>IF(OR($B$5=0,B9=0),0,IF(ROUND((B9/$B$5*10000),0)=0,0,ROUND((B9/$B$5)*100,2)))</f>
        <v>100</v>
      </c>
      <c r="D9" s="56">
        <f>D5-D8</f>
        <v>2973</v>
      </c>
      <c r="E9" s="8">
        <f>IF(OR($D$5=0,D9=0),0,IF(ROUND((D9/$D$5*10000),0)=0,0,ROUND((D9/$D$5)*100,2)))</f>
        <v>100</v>
      </c>
      <c r="F9" s="29">
        <f>B9-D9</f>
        <v>448</v>
      </c>
      <c r="G9" s="31">
        <f>IF(OR(D9=0,F9=0),0,IF(ROUND(F9/D9*10000,0)=0,0,ABS(ROUND(F9/D9*100,2))))</f>
        <v>15.07</v>
      </c>
    </row>
    <row r="10" spans="1:7" ht="30.75" customHeight="1">
      <c r="A10" s="9"/>
      <c r="B10" s="32"/>
      <c r="C10" s="13"/>
      <c r="D10" s="33"/>
      <c r="E10" s="13"/>
      <c r="F10" s="34"/>
      <c r="G10" s="35"/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9" customHeight="1">
      <c r="A16" s="9"/>
      <c r="B16" s="32"/>
      <c r="C16" s="13"/>
      <c r="D16" s="33"/>
      <c r="E16" s="13"/>
      <c r="F16" s="34"/>
      <c r="G16" s="35"/>
    </row>
    <row r="17" spans="1:7" ht="35.25" customHeight="1">
      <c r="A17" s="4"/>
      <c r="B17" s="28"/>
      <c r="C17" s="8"/>
      <c r="D17" s="29"/>
      <c r="E17" s="8"/>
      <c r="F17" s="30"/>
      <c r="G17" s="31"/>
    </row>
    <row r="18" spans="1:7" ht="30.75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3" customHeight="1">
      <c r="A21" s="9"/>
      <c r="B21" s="32"/>
      <c r="C21" s="13"/>
      <c r="D21" s="33"/>
      <c r="E21" s="13"/>
      <c r="F21" s="34"/>
      <c r="G21" s="35"/>
    </row>
    <row r="22" spans="1:7" ht="53.2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7" sqref="B7"/>
    </sheetView>
  </sheetViews>
  <sheetFormatPr defaultColWidth="9.00390625" defaultRowHeight="16.5"/>
  <cols>
    <col min="1" max="1" width="44.8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1" t="s">
        <v>32</v>
      </c>
      <c r="B1" s="91"/>
      <c r="C1" s="91"/>
      <c r="D1" s="23"/>
      <c r="E1" s="23"/>
      <c r="F1" s="23"/>
      <c r="G1" s="23"/>
      <c r="H1" s="24"/>
    </row>
    <row r="2" spans="1:6" ht="18.75" customHeight="1" thickBot="1">
      <c r="A2" s="84" t="s">
        <v>29</v>
      </c>
      <c r="B2" s="84"/>
      <c r="C2" s="68" t="s">
        <v>0</v>
      </c>
      <c r="D2" s="26"/>
      <c r="E2" s="26"/>
      <c r="F2" s="27"/>
    </row>
    <row r="3" spans="1:3" ht="18.75" customHeight="1">
      <c r="A3" s="92" t="s">
        <v>9</v>
      </c>
      <c r="B3" s="94" t="s">
        <v>2</v>
      </c>
      <c r="C3" s="95"/>
    </row>
    <row r="4" spans="1:3" ht="19.5" customHeight="1">
      <c r="A4" s="93"/>
      <c r="B4" s="96"/>
      <c r="C4" s="97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-478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-478</v>
      </c>
    </row>
    <row r="9" spans="1:3" s="25" customFormat="1" ht="24" customHeight="1">
      <c r="A9" s="72" t="s">
        <v>18</v>
      </c>
      <c r="B9" s="74"/>
      <c r="C9" s="73">
        <f>C8</f>
        <v>-478</v>
      </c>
    </row>
    <row r="10" spans="1:3" s="25" customFormat="1" ht="24" customHeight="1">
      <c r="A10" s="72" t="s">
        <v>6</v>
      </c>
      <c r="B10" s="74"/>
      <c r="C10" s="47">
        <v>10273</v>
      </c>
    </row>
    <row r="11" spans="1:3" s="25" customFormat="1" ht="24" customHeight="1">
      <c r="A11" s="72" t="s">
        <v>7</v>
      </c>
      <c r="B11" s="74"/>
      <c r="C11" s="73">
        <f>C9+C10</f>
        <v>9795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7.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2013-08-05T08:00:24Z</cp:lastPrinted>
  <dcterms:created xsi:type="dcterms:W3CDTF">2001-07-11T06:52:26Z</dcterms:created>
  <dcterms:modified xsi:type="dcterms:W3CDTF">2015-04-28T05:42:27Z</dcterms:modified>
  <cp:category>I13</cp:category>
  <cp:version/>
  <cp:contentType/>
  <cp:contentStatus/>
</cp:coreProperties>
</file>