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055" activeTab="0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<sst xmlns="http://schemas.openxmlformats.org/spreadsheetml/2006/main" count="61" uniqueCount="46">
  <si>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</si>
  <si>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</si>
  <si>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</si>
  <si>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</si>
  <si>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</si>
  <si>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</si>
  <si>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</si>
  <si>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</si>
  <si>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未分配賸餘</t>
  </si>
  <si>
    <t>業務活動之現金流量</t>
  </si>
  <si>
    <t>　調整非現金項目</t>
  </si>
  <si>
    <t>投資活動之現金流量</t>
  </si>
  <si>
    <t>期初現金及約當現金</t>
  </si>
  <si>
    <t>期末現金及約當現金</t>
  </si>
  <si>
    <t>　利息收入</t>
  </si>
  <si>
    <t>項目</t>
  </si>
  <si>
    <t>　投資利益</t>
  </si>
  <si>
    <t>　收回呆帳及過期帳</t>
  </si>
  <si>
    <t>　管理費用</t>
  </si>
  <si>
    <t>　提存買賣損失</t>
  </si>
  <si>
    <t>　本年度分配收益數</t>
  </si>
  <si>
    <t>　　投資活動之淨現金流入（流出－）</t>
  </si>
  <si>
    <t>　　融資活動之淨現金流入（流出－）</t>
  </si>
  <si>
    <t>比較增減(-)</t>
  </si>
  <si>
    <t>　　業務活動之淨現金流入（流出－）</t>
  </si>
  <si>
    <t>融資活動之現金流量</t>
  </si>
  <si>
    <t>勞 工 退 休 基 金 收 支 餘 絀 表 （舊制）</t>
  </si>
  <si>
    <t>　手續費費用</t>
  </si>
  <si>
    <t>總收入</t>
  </si>
  <si>
    <t>本期賸餘（短絀－）</t>
  </si>
  <si>
    <t>　本期賸餘（短絀－）</t>
  </si>
  <si>
    <t>總支出</t>
  </si>
  <si>
    <t>勞 工 退 休 基 金 現 金 流 量 表 （舊制）</t>
  </si>
  <si>
    <t>勞 工 退 休 基 金 餘 絀 撥 補 表 （舊制）</t>
  </si>
  <si>
    <t>本年度預算數</t>
  </si>
  <si>
    <t>現金及約當現金之淨增（淨減－）</t>
  </si>
  <si>
    <t>　流動金融資產淨減（淨增－）</t>
  </si>
  <si>
    <t>　減少長期投資</t>
  </si>
  <si>
    <t>　提撥勞工退休基金</t>
  </si>
  <si>
    <t>　給付勞工退休基金</t>
  </si>
  <si>
    <t>比較增減(-)</t>
  </si>
  <si>
    <t>　本期賸餘</t>
  </si>
  <si>
    <t>　前期未分配賸餘</t>
  </si>
  <si>
    <r>
      <t xml:space="preserve">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</si>
  <si>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 xml:space="preserve">  </t>
    </r>
    <r>
      <rPr>
        <b/>
        <sz val="14"/>
        <rFont val="華康粗明體"/>
        <family val="3"/>
      </rP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</si>
  <si>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 xml:space="preserve">                         中 華 民 國 </t>
    </r>
    <r>
      <rPr>
        <b/>
        <sz val="14"/>
        <rFont val="Times New Roman"/>
        <family val="1"/>
      </rPr>
      <t xml:space="preserve">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</si>
</sst>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8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8" fillId="0" borderId="3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8" fillId="0" borderId="10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 applyProtection="1">
      <alignment vertical="center"/>
      <protection/>
    </xf>
    <xf numFmtId="177" fontId="8" fillId="0" borderId="4" xfId="0" applyNumberFormat="1" applyFont="1" applyBorder="1" applyAlignment="1" applyProtection="1">
      <alignment vertical="center"/>
      <protection/>
    </xf>
    <xf numFmtId="0" fontId="15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3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6.5"/>
  <cols>
    <col min="1" max="1" width="24.50390625" style="0" customWidth="1"/>
    <col min="2" max="2" width="14.25390625" style="0" customWidth="1"/>
    <col min="3" max="3" width="8.625" style="0" customWidth="1"/>
    <col min="4" max="4" width="14.2539062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7" ht="26.25" customHeight="1">
      <c r="A1" s="63" t="s">
        <v>26</v>
      </c>
      <c r="B1" s="63"/>
      <c r="C1" s="63"/>
      <c r="D1" s="63"/>
      <c r="E1" s="63"/>
      <c r="F1" s="63"/>
      <c r="G1" s="63"/>
    </row>
    <row r="2" spans="2:7" ht="18.75" customHeight="1" thickBot="1">
      <c r="B2" s="69" t="s">
        <v>43</v>
      </c>
      <c r="C2" s="70"/>
      <c r="D2" s="70"/>
      <c r="E2" s="70"/>
      <c r="G2" s="1" t="s">
        <v>0</v>
      </c>
    </row>
    <row r="3" spans="1:7" ht="34.5" customHeight="1">
      <c r="A3" s="64" t="s">
        <v>1</v>
      </c>
      <c r="B3" s="68" t="s">
        <v>2</v>
      </c>
      <c r="C3" s="68"/>
      <c r="D3" s="68" t="s">
        <v>3</v>
      </c>
      <c r="E3" s="68"/>
      <c r="F3" s="66" t="s">
        <v>40</v>
      </c>
      <c r="G3" s="67"/>
    </row>
    <row r="4" spans="1:7" ht="19.5" customHeight="1">
      <c r="A4" s="65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6" t="s">
        <v>5</v>
      </c>
    </row>
    <row r="5" spans="1:7" ht="18.75" customHeight="1">
      <c r="A5" s="5" t="s">
        <v>28</v>
      </c>
      <c r="B5" s="51">
        <f>IF(SUM(B6:B8)=0,0,SUM(B6:B8))</f>
        <v>25582121</v>
      </c>
      <c r="C5" s="7">
        <f aca="true" t="shared" si="0" ref="C5:C13">IF(OR($B$5=0,B5=0),0,IF(ROUND((B5/$B$5*10000),0)=0,0,ROUND((B5/$B$5)*100,2)))</f>
        <v>100</v>
      </c>
      <c r="D5" s="51">
        <f>IF(SUM(D6:D8)=0,0,SUM(D6:D8))</f>
        <v>25156376</v>
      </c>
      <c r="E5" s="7">
        <f aca="true" t="shared" si="1" ref="E5:E13">IF(OR($D$5=0,D5=0),0,IF(ROUND((D5/$D$5*10000),0)=0,0,ROUND((D5/$D$5)*100,2)))</f>
        <v>100</v>
      </c>
      <c r="F5" s="27">
        <f aca="true" t="shared" si="2" ref="F5:F12">B5-D5</f>
        <v>425745</v>
      </c>
      <c r="G5" s="52">
        <f aca="true" t="shared" si="3" ref="G5:G13">IF(OR(D5=0,F5=0),0,IF(ROUND((F5/D5*10000),0)=0,0,ABS(ROUND((F5/D5)*100,2))))</f>
        <v>1.69</v>
      </c>
    </row>
    <row r="6" spans="1:7" ht="18.75" customHeight="1">
      <c r="A6" s="9" t="s">
        <v>14</v>
      </c>
      <c r="B6" s="10">
        <v>5860004</v>
      </c>
      <c r="C6" s="11">
        <f t="shared" si="0"/>
        <v>22.91</v>
      </c>
      <c r="D6" s="10">
        <v>6479278</v>
      </c>
      <c r="E6" s="11">
        <f t="shared" si="1"/>
        <v>25.76</v>
      </c>
      <c r="F6" s="55">
        <f t="shared" si="2"/>
        <v>-619274</v>
      </c>
      <c r="G6" s="48">
        <f t="shared" si="3"/>
        <v>9.56</v>
      </c>
    </row>
    <row r="7" spans="1:7" ht="18.75" customHeight="1">
      <c r="A7" s="9" t="s">
        <v>16</v>
      </c>
      <c r="B7" s="53">
        <v>19721735</v>
      </c>
      <c r="C7" s="11">
        <f t="shared" si="0"/>
        <v>77.09</v>
      </c>
      <c r="D7" s="53">
        <v>18676940</v>
      </c>
      <c r="E7" s="11">
        <f t="shared" si="1"/>
        <v>74.24</v>
      </c>
      <c r="F7" s="55">
        <f t="shared" si="2"/>
        <v>1044795</v>
      </c>
      <c r="G7" s="48">
        <f t="shared" si="3"/>
        <v>5.59</v>
      </c>
    </row>
    <row r="8" spans="1:7" ht="18.75" customHeight="1">
      <c r="A8" s="9" t="s">
        <v>17</v>
      </c>
      <c r="B8" s="10">
        <v>382</v>
      </c>
      <c r="C8" s="11">
        <f>IF(OR($B$5=0,B8=0),0,IF(ROUND((B8/$B$5*10000),0)=0,0,ROUND((B8/$B$5)*100,2)))</f>
        <v>0</v>
      </c>
      <c r="D8" s="10">
        <v>158</v>
      </c>
      <c r="E8" s="11">
        <f>IF(OR($D$5=0,D8=0),0,IF(ROUND((D8/$D$5*10000),0)=0,0,ROUND((D8/$D$5)*100,2)))</f>
        <v>0</v>
      </c>
      <c r="F8" s="30">
        <f t="shared" si="2"/>
        <v>224</v>
      </c>
      <c r="G8" s="48">
        <f t="shared" si="3"/>
        <v>141.77</v>
      </c>
    </row>
    <row r="9" spans="1:7" ht="18.75" customHeight="1">
      <c r="A9" s="5" t="s">
        <v>31</v>
      </c>
      <c r="B9" s="51">
        <f>IF(SUM(B10:B12)=0,0,SUM(B10:B12))</f>
        <v>2899781</v>
      </c>
      <c r="C9" s="7">
        <f t="shared" si="0"/>
        <v>11.34</v>
      </c>
      <c r="D9" s="51">
        <f>IF(SUM(D10:D12)=0,0,SUM(D10:D12))</f>
        <v>2717359</v>
      </c>
      <c r="E9" s="7">
        <f t="shared" si="1"/>
        <v>10.8</v>
      </c>
      <c r="F9" s="27">
        <f t="shared" si="2"/>
        <v>182422</v>
      </c>
      <c r="G9" s="47">
        <f t="shared" si="3"/>
        <v>6.71</v>
      </c>
    </row>
    <row r="10" spans="1:7" ht="18.75" customHeight="1">
      <c r="A10" s="9" t="s">
        <v>27</v>
      </c>
      <c r="B10" s="10">
        <v>239344</v>
      </c>
      <c r="C10" s="11">
        <f t="shared" si="0"/>
        <v>0.94</v>
      </c>
      <c r="D10" s="10">
        <v>229078</v>
      </c>
      <c r="E10" s="11">
        <f t="shared" si="1"/>
        <v>0.91</v>
      </c>
      <c r="F10" s="55">
        <f t="shared" si="2"/>
        <v>10266</v>
      </c>
      <c r="G10" s="48">
        <f t="shared" si="3"/>
        <v>4.48</v>
      </c>
    </row>
    <row r="11" spans="1:7" ht="18.75" customHeight="1">
      <c r="A11" s="9" t="s">
        <v>19</v>
      </c>
      <c r="B11" s="53">
        <v>1972174</v>
      </c>
      <c r="C11" s="11">
        <f>IF(OR($B$5=0,B11=0),0,IF(ROUND((B11/$B$5*10000),0)=0,0,ROUND((B11/$B$5)*100,2)))</f>
        <v>7.71</v>
      </c>
      <c r="D11" s="53">
        <v>1867694</v>
      </c>
      <c r="E11" s="11">
        <f>IF(OR($D$5=0,D11=0),0,IF(ROUND((D11/$D$5*10000),0)=0,0,ROUND((D11/$D$5)*100,2)))</f>
        <v>7.42</v>
      </c>
      <c r="F11" s="55">
        <f>B11-D11</f>
        <v>104480</v>
      </c>
      <c r="G11" s="48">
        <f>IF(OR(D11=0,F11=0),0,IF(ROUND((F11/D11*10000),0)=0,0,ABS(ROUND((F11/D11)*100,2))))</f>
        <v>5.59</v>
      </c>
    </row>
    <row r="12" spans="1:7" ht="18.75" customHeight="1">
      <c r="A12" s="9" t="s">
        <v>18</v>
      </c>
      <c r="B12" s="53">
        <v>688263</v>
      </c>
      <c r="C12" s="11">
        <f t="shared" si="0"/>
        <v>2.69</v>
      </c>
      <c r="D12" s="53">
        <v>620587</v>
      </c>
      <c r="E12" s="11">
        <f t="shared" si="1"/>
        <v>2.47</v>
      </c>
      <c r="F12" s="55">
        <f t="shared" si="2"/>
        <v>67676</v>
      </c>
      <c r="G12" s="48">
        <f t="shared" si="3"/>
        <v>10.91</v>
      </c>
    </row>
    <row r="13" spans="1:7" ht="18.75" customHeight="1">
      <c r="A13" s="60" t="s">
        <v>29</v>
      </c>
      <c r="B13" s="6">
        <f>B5-B9</f>
        <v>22682340</v>
      </c>
      <c r="C13" s="7">
        <f t="shared" si="0"/>
        <v>88.66</v>
      </c>
      <c r="D13" s="6">
        <f>D5-D9</f>
        <v>22439017</v>
      </c>
      <c r="E13" s="7">
        <f t="shared" si="1"/>
        <v>89.2</v>
      </c>
      <c r="F13" s="61">
        <f>IF(OR(AND(B13&lt;0,D13&gt;=0),AND(B13&gt;0,D13&lt;=0)),0,B13-D13)</f>
        <v>243323</v>
      </c>
      <c r="G13" s="47">
        <f t="shared" si="3"/>
        <v>1.08</v>
      </c>
    </row>
    <row r="14" spans="1:7" ht="18.75" customHeight="1">
      <c r="A14" s="9"/>
      <c r="B14" s="10"/>
      <c r="C14" s="11"/>
      <c r="D14" s="10"/>
      <c r="E14" s="11"/>
      <c r="F14" s="55"/>
      <c r="G14" s="48"/>
    </row>
    <row r="15" spans="1:7" ht="18.75" customHeight="1">
      <c r="A15" s="9"/>
      <c r="B15" s="10"/>
      <c r="C15" s="11"/>
      <c r="D15" s="10"/>
      <c r="E15" s="11"/>
      <c r="F15" s="55"/>
      <c r="G15" s="48"/>
    </row>
    <row r="16" spans="1:7" ht="18.75" customHeight="1">
      <c r="A16" s="9"/>
      <c r="B16" s="53"/>
      <c r="C16" s="11"/>
      <c r="D16" s="53"/>
      <c r="E16" s="11"/>
      <c r="F16" s="55"/>
      <c r="G16" s="48"/>
    </row>
    <row r="17" spans="1:7" ht="18.75" customHeight="1">
      <c r="A17" s="9"/>
      <c r="B17" s="10"/>
      <c r="C17" s="11"/>
      <c r="D17" s="10"/>
      <c r="E17" s="11"/>
      <c r="F17" s="55"/>
      <c r="G17" s="48"/>
    </row>
    <row r="18" spans="1:7" ht="18.75" customHeight="1">
      <c r="A18" s="9"/>
      <c r="B18" s="10"/>
      <c r="C18" s="11"/>
      <c r="D18" s="10"/>
      <c r="E18" s="11"/>
      <c r="F18" s="55"/>
      <c r="G18" s="48"/>
    </row>
    <row r="19" spans="1:7" ht="18.75" customHeight="1">
      <c r="A19" s="9"/>
      <c r="B19" s="10"/>
      <c r="C19" s="11"/>
      <c r="D19" s="10"/>
      <c r="E19" s="11"/>
      <c r="F19" s="55"/>
      <c r="G19" s="48"/>
    </row>
    <row r="20" spans="1:7" ht="18.75" customHeight="1">
      <c r="A20" s="9"/>
      <c r="B20" s="10"/>
      <c r="C20" s="11"/>
      <c r="D20" s="10"/>
      <c r="E20" s="11"/>
      <c r="F20" s="55"/>
      <c r="G20" s="48"/>
    </row>
    <row r="21" spans="1:7" ht="18.75" customHeight="1">
      <c r="A21" s="9"/>
      <c r="B21" s="10"/>
      <c r="C21" s="11"/>
      <c r="D21" s="10"/>
      <c r="E21" s="11"/>
      <c r="F21" s="55"/>
      <c r="G21" s="48"/>
    </row>
    <row r="22" spans="1:7" ht="18.75" customHeight="1">
      <c r="A22" s="9"/>
      <c r="B22" s="10"/>
      <c r="C22" s="11"/>
      <c r="D22" s="10"/>
      <c r="E22" s="11"/>
      <c r="F22" s="55"/>
      <c r="G22" s="48"/>
    </row>
    <row r="23" spans="1:7" ht="18.75" customHeight="1">
      <c r="A23" s="9"/>
      <c r="B23" s="10"/>
      <c r="C23" s="11"/>
      <c r="D23" s="10"/>
      <c r="E23" s="11"/>
      <c r="F23" s="55"/>
      <c r="G23" s="48"/>
    </row>
    <row r="24" spans="1:7" ht="18.75" customHeight="1">
      <c r="A24" s="9"/>
      <c r="B24" s="10"/>
      <c r="C24" s="11"/>
      <c r="D24" s="10"/>
      <c r="E24" s="11"/>
      <c r="F24" s="55"/>
      <c r="G24" s="48"/>
    </row>
    <row r="25" spans="1:7" ht="18.75" customHeight="1">
      <c r="A25" s="9"/>
      <c r="B25" s="10"/>
      <c r="C25" s="11"/>
      <c r="D25" s="10"/>
      <c r="E25" s="11"/>
      <c r="F25" s="55"/>
      <c r="G25" s="48"/>
    </row>
    <row r="26" spans="1:7" ht="18.75" customHeight="1">
      <c r="A26" s="5"/>
      <c r="B26" s="6"/>
      <c r="C26" s="7"/>
      <c r="D26" s="6"/>
      <c r="E26" s="7"/>
      <c r="F26" s="27"/>
      <c r="G26" s="47"/>
    </row>
    <row r="27" spans="1:7" ht="28.5" customHeight="1">
      <c r="A27" s="5"/>
      <c r="B27" s="6"/>
      <c r="C27" s="7"/>
      <c r="D27" s="6"/>
      <c r="E27" s="7"/>
      <c r="F27" s="27"/>
      <c r="G27" s="47"/>
    </row>
    <row r="28" spans="1:7" ht="126" customHeight="1">
      <c r="A28" s="9"/>
      <c r="B28" s="10"/>
      <c r="C28" s="11"/>
      <c r="D28" s="10"/>
      <c r="E28" s="11"/>
      <c r="F28" s="55"/>
      <c r="G28" s="48"/>
    </row>
    <row r="29" spans="1:7" ht="37.5" customHeight="1">
      <c r="A29" s="9"/>
      <c r="B29" s="10"/>
      <c r="C29" s="11"/>
      <c r="D29" s="10"/>
      <c r="E29" s="11"/>
      <c r="F29" s="55"/>
      <c r="G29" s="48"/>
    </row>
    <row r="30" spans="1:7" ht="18.75" customHeight="1">
      <c r="A30" s="5"/>
      <c r="B30" s="6"/>
      <c r="C30" s="7"/>
      <c r="D30" s="6"/>
      <c r="E30" s="7"/>
      <c r="F30" s="27"/>
      <c r="G30" s="47"/>
    </row>
    <row r="31" spans="1:7" ht="18.75" customHeight="1">
      <c r="A31" s="5"/>
      <c r="B31" s="13"/>
      <c r="C31" s="7"/>
      <c r="D31" s="13"/>
      <c r="E31" s="7"/>
      <c r="F31" s="27"/>
      <c r="G31" s="47"/>
    </row>
    <row r="32" spans="1:7" ht="24.75" customHeight="1" thickBot="1">
      <c r="A32" s="14"/>
      <c r="B32" s="15"/>
      <c r="C32" s="16"/>
      <c r="D32" s="15"/>
      <c r="E32" s="16"/>
      <c r="F32" s="33"/>
      <c r="G32" s="49"/>
    </row>
    <row r="33" spans="1:7" ht="18.75" customHeight="1">
      <c r="A33" s="18"/>
      <c r="B33" s="19"/>
      <c r="C33" s="19"/>
      <c r="D33" s="20"/>
      <c r="E33" s="20"/>
      <c r="F33" s="20"/>
      <c r="G33" s="20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2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6.5"/>
  <cols>
    <col min="1" max="1" width="25.625" style="0" customWidth="1"/>
    <col min="2" max="2" width="14.125" style="0" customWidth="1"/>
    <col min="3" max="3" width="8.625" style="0" customWidth="1"/>
    <col min="4" max="4" width="14.125" style="0" customWidth="1"/>
    <col min="5" max="5" width="8.625" style="0" customWidth="1"/>
    <col min="6" max="6" width="13.625" style="0" customWidth="1"/>
    <col min="7" max="7" width="8.50390625" style="0" customWidth="1"/>
  </cols>
  <sheetData>
    <row r="1" spans="1:8" ht="26.25" customHeight="1">
      <c r="A1" s="63" t="s">
        <v>33</v>
      </c>
      <c r="B1" s="63"/>
      <c r="C1" s="63"/>
      <c r="D1" s="63"/>
      <c r="E1" s="63"/>
      <c r="F1" s="63"/>
      <c r="G1" s="63"/>
      <c r="H1" s="22"/>
    </row>
    <row r="2" spans="1:7" ht="18.75" customHeight="1" thickBot="1">
      <c r="A2" s="23"/>
      <c r="B2" s="74" t="s">
        <v>44</v>
      </c>
      <c r="C2" s="75"/>
      <c r="D2" s="75"/>
      <c r="E2" s="75"/>
      <c r="F2" s="25"/>
      <c r="G2" s="1" t="s">
        <v>0</v>
      </c>
    </row>
    <row r="3" spans="1:7" ht="19.5" customHeight="1">
      <c r="A3" s="71" t="s">
        <v>15</v>
      </c>
      <c r="B3" s="68" t="s">
        <v>34</v>
      </c>
      <c r="C3" s="68"/>
      <c r="D3" s="68" t="s">
        <v>3</v>
      </c>
      <c r="E3" s="68"/>
      <c r="F3" s="68" t="s">
        <v>23</v>
      </c>
      <c r="G3" s="73"/>
    </row>
    <row r="4" spans="1:7" ht="19.5" customHeight="1">
      <c r="A4" s="7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34.5" customHeight="1">
      <c r="A5" s="5" t="s">
        <v>6</v>
      </c>
      <c r="B5" s="26">
        <f>IF(SUM(B6:B7)=0,0,SUM(B6:B7))</f>
        <v>93455964</v>
      </c>
      <c r="C5" s="8">
        <f aca="true" t="shared" si="0" ref="C5:C10">IF(OR(B5=0,$B$5=0),0,IF(ROUND(B5/$B$5*10000,0)=0,0,ROUND(B5/$B$5*100,2)))</f>
        <v>100</v>
      </c>
      <c r="D5" s="27">
        <f>IF(SUM(D6:D7)=0,0,SUM(D6:D7))</f>
        <v>51715409</v>
      </c>
      <c r="E5" s="8">
        <f aca="true" t="shared" si="1" ref="E5:E10">IF(OR(D5=0,$D$5=0),0,IF(ROUND(D5/$D$5*10000,0)=0,0,ROUND(D5/$D$5*100,2)))</f>
        <v>100</v>
      </c>
      <c r="F5" s="27">
        <f>IF(SUM(F6:F7)=0,0,SUM(F6:F7))</f>
        <v>41740555</v>
      </c>
      <c r="G5" s="28">
        <f aca="true" t="shared" si="2" ref="G5:G10">IF(OR(D5=0,F5=0),0,IF(ROUND(F5/D5*10000,0)=0,0,ABS(ROUND(F5/D5*100,2))))</f>
        <v>80.71</v>
      </c>
    </row>
    <row r="6" spans="1:7" ht="30" customHeight="1">
      <c r="A6" s="9" t="s">
        <v>41</v>
      </c>
      <c r="B6" s="29">
        <v>22682340</v>
      </c>
      <c r="C6" s="12">
        <f t="shared" si="0"/>
        <v>24.27</v>
      </c>
      <c r="D6" s="29">
        <v>22439017</v>
      </c>
      <c r="E6" s="12">
        <f t="shared" si="1"/>
        <v>43.39</v>
      </c>
      <c r="F6" s="55">
        <f>IF((B6-D6)=0,0,(B6-D6))</f>
        <v>243323</v>
      </c>
      <c r="G6" s="31">
        <f t="shared" si="2"/>
        <v>1.08</v>
      </c>
    </row>
    <row r="7" spans="1:7" ht="30" customHeight="1">
      <c r="A7" s="9" t="s">
        <v>42</v>
      </c>
      <c r="B7" s="29">
        <v>70773624</v>
      </c>
      <c r="C7" s="12">
        <f t="shared" si="0"/>
        <v>75.73</v>
      </c>
      <c r="D7" s="29">
        <v>29276392</v>
      </c>
      <c r="E7" s="12">
        <f t="shared" si="1"/>
        <v>56.61</v>
      </c>
      <c r="F7" s="55">
        <f>IF((B7-D7)=0,0,(B7-D7))</f>
        <v>41497232</v>
      </c>
      <c r="G7" s="31">
        <f t="shared" si="2"/>
        <v>141.74</v>
      </c>
    </row>
    <row r="8" spans="1:7" ht="34.5" customHeight="1">
      <c r="A8" s="5" t="s">
        <v>7</v>
      </c>
      <c r="B8" s="26">
        <f>IF(SUM(B9:B9)=0,0,SUM(B9:B9))</f>
        <v>14207444</v>
      </c>
      <c r="C8" s="8">
        <f t="shared" si="0"/>
        <v>15.2</v>
      </c>
      <c r="D8" s="26">
        <f>IF(SUM(D9:D9)=0,0,SUM(D9:D9))</f>
        <v>14101242</v>
      </c>
      <c r="E8" s="8">
        <f t="shared" si="1"/>
        <v>27.27</v>
      </c>
      <c r="F8" s="27">
        <f>IF(SUM(F9:F9)=0,0,SUM(F9:F9))</f>
        <v>106202</v>
      </c>
      <c r="G8" s="28">
        <f t="shared" si="2"/>
        <v>0.75</v>
      </c>
    </row>
    <row r="9" spans="1:7" ht="30" customHeight="1">
      <c r="A9" s="9" t="s">
        <v>20</v>
      </c>
      <c r="B9" s="29">
        <v>14207444</v>
      </c>
      <c r="C9" s="12">
        <f>IF(OR(B9=0,$B$5=0),0,IF(ROUND(B9/$B$5*10000,0)=0,0,ROUND(B9/$B$5*100,2)))</f>
        <v>15.2</v>
      </c>
      <c r="D9" s="29">
        <v>14101242</v>
      </c>
      <c r="E9" s="12">
        <f t="shared" si="1"/>
        <v>27.27</v>
      </c>
      <c r="F9" s="55">
        <f>IF((B9-D9)=0,0,(B9-D9))</f>
        <v>106202</v>
      </c>
      <c r="G9" s="31">
        <f t="shared" si="2"/>
        <v>0.75</v>
      </c>
    </row>
    <row r="10" spans="1:7" ht="30.75" customHeight="1">
      <c r="A10" s="5" t="s">
        <v>8</v>
      </c>
      <c r="B10" s="26">
        <f>IF((B5-B8)=0,0,(B5-B8))</f>
        <v>79248520</v>
      </c>
      <c r="C10" s="8">
        <f t="shared" si="0"/>
        <v>84.8</v>
      </c>
      <c r="D10" s="26">
        <f>IF((D5-D8)=0,0,(D5-D8))</f>
        <v>37614167</v>
      </c>
      <c r="E10" s="8">
        <f t="shared" si="1"/>
        <v>72.73</v>
      </c>
      <c r="F10" s="27">
        <f>IF((F5-F8)=0,0,(F5-F8))</f>
        <v>41634353</v>
      </c>
      <c r="G10" s="28">
        <f t="shared" si="2"/>
        <v>110.69</v>
      </c>
    </row>
    <row r="11" spans="1:7" ht="33.75" customHeight="1">
      <c r="A11" s="5"/>
      <c r="B11" s="26"/>
      <c r="C11" s="8"/>
      <c r="D11" s="27"/>
      <c r="E11" s="8"/>
      <c r="F11" s="27"/>
      <c r="G11" s="28"/>
    </row>
    <row r="12" spans="1:7" ht="30" customHeight="1">
      <c r="A12" s="9"/>
      <c r="B12" s="29"/>
      <c r="C12" s="12"/>
      <c r="D12" s="29"/>
      <c r="E12" s="12"/>
      <c r="F12" s="55"/>
      <c r="G12" s="31"/>
    </row>
    <row r="13" spans="1:7" ht="30" customHeight="1">
      <c r="A13" s="9"/>
      <c r="B13" s="30"/>
      <c r="C13" s="12"/>
      <c r="D13" s="29"/>
      <c r="E13" s="12"/>
      <c r="F13" s="55"/>
      <c r="G13" s="31"/>
    </row>
    <row r="14" spans="1:7" ht="33.75" customHeight="1">
      <c r="A14" s="59"/>
      <c r="B14" s="26"/>
      <c r="C14" s="8"/>
      <c r="D14" s="27"/>
      <c r="E14" s="8"/>
      <c r="F14" s="27"/>
      <c r="G14" s="28"/>
    </row>
    <row r="15" spans="2:7" ht="23.25" customHeight="1">
      <c r="B15" s="26"/>
      <c r="C15" s="8"/>
      <c r="D15" s="27"/>
      <c r="E15" s="8"/>
      <c r="F15" s="27"/>
      <c r="G15" s="28"/>
    </row>
    <row r="16" spans="1:7" ht="30.75" customHeight="1">
      <c r="A16" s="5"/>
      <c r="B16" s="26"/>
      <c r="C16" s="8"/>
      <c r="D16" s="27"/>
      <c r="E16" s="8"/>
      <c r="F16" s="27"/>
      <c r="G16" s="28"/>
    </row>
    <row r="17" spans="1:7" ht="33.75" customHeight="1">
      <c r="A17" s="56"/>
      <c r="B17" s="29"/>
      <c r="C17" s="12"/>
      <c r="D17" s="29"/>
      <c r="E17" s="12"/>
      <c r="F17" s="55"/>
      <c r="G17" s="31"/>
    </row>
    <row r="18" spans="1:7" ht="33.75" customHeight="1">
      <c r="A18" s="56"/>
      <c r="B18" s="29"/>
      <c r="C18" s="12"/>
      <c r="D18" s="29"/>
      <c r="E18" s="12"/>
      <c r="F18" s="55"/>
      <c r="G18" s="31"/>
    </row>
    <row r="19" spans="1:7" ht="33.75" customHeight="1">
      <c r="A19" s="56"/>
      <c r="B19" s="30"/>
      <c r="C19" s="12"/>
      <c r="D19" s="30"/>
      <c r="E19" s="12"/>
      <c r="F19" s="55"/>
      <c r="G19" s="31"/>
    </row>
    <row r="20" spans="1:7" ht="24.75" customHeight="1">
      <c r="A20" s="9"/>
      <c r="B20" s="29"/>
      <c r="C20" s="12"/>
      <c r="D20" s="30"/>
      <c r="E20" s="12"/>
      <c r="F20" s="55"/>
      <c r="G20" s="31"/>
    </row>
    <row r="21" spans="1:7" ht="69.75" customHeight="1">
      <c r="A21" s="9"/>
      <c r="B21" s="29"/>
      <c r="C21" s="12"/>
      <c r="D21" s="30"/>
      <c r="E21" s="12"/>
      <c r="F21" s="55"/>
      <c r="G21" s="31"/>
    </row>
    <row r="22" spans="1:7" ht="117.75" customHeight="1" thickBot="1">
      <c r="A22" s="50"/>
      <c r="B22" s="32"/>
      <c r="C22" s="17"/>
      <c r="D22" s="33"/>
      <c r="E22" s="17"/>
      <c r="F22" s="33"/>
      <c r="G22" s="34"/>
    </row>
    <row r="23" ht="31.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3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6.5"/>
  <cols>
    <col min="1" max="1" width="44.00390625" style="0" customWidth="1"/>
    <col min="2" max="3" width="24.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3" t="s">
        <v>32</v>
      </c>
      <c r="B1" s="63"/>
      <c r="C1" s="63"/>
      <c r="D1" s="21"/>
      <c r="E1" s="21"/>
      <c r="F1" s="21"/>
      <c r="G1" s="21"/>
      <c r="H1" s="22"/>
    </row>
    <row r="2" spans="1:6" ht="18.75" customHeight="1" thickBot="1">
      <c r="A2" s="62" t="s">
        <v>45</v>
      </c>
      <c r="B2" s="62"/>
      <c r="C2" s="57" t="s">
        <v>0</v>
      </c>
      <c r="D2" s="24"/>
      <c r="E2" s="24"/>
      <c r="F2" s="25"/>
    </row>
    <row r="3" spans="1:3" ht="18.75" customHeight="1">
      <c r="A3" s="64" t="s">
        <v>15</v>
      </c>
      <c r="B3" s="76" t="s">
        <v>2</v>
      </c>
      <c r="C3" s="77"/>
    </row>
    <row r="4" spans="1:3" ht="19.5" customHeight="1">
      <c r="A4" s="65"/>
      <c r="B4" s="78"/>
      <c r="C4" s="79"/>
    </row>
    <row r="5" spans="1:3" ht="22.5" customHeight="1">
      <c r="A5" s="58" t="s">
        <v>9</v>
      </c>
      <c r="B5" s="35"/>
      <c r="C5" s="35"/>
    </row>
    <row r="6" spans="1:3" ht="21.75" customHeight="1">
      <c r="A6" s="36" t="s">
        <v>30</v>
      </c>
      <c r="B6" s="37">
        <v>22682340</v>
      </c>
      <c r="C6" s="38"/>
    </row>
    <row r="7" spans="1:3" ht="21.75" customHeight="1">
      <c r="A7" s="36" t="s">
        <v>10</v>
      </c>
      <c r="B7" s="37">
        <v>2140291</v>
      </c>
      <c r="C7" s="38"/>
    </row>
    <row r="8" spans="1:3" ht="22.5" customHeight="1">
      <c r="A8" s="39" t="s">
        <v>24</v>
      </c>
      <c r="B8" s="40"/>
      <c r="C8" s="40">
        <f>IF(SUM(B6:B7)=0,0,SUM(B6:B7))</f>
        <v>24822631</v>
      </c>
    </row>
    <row r="9" spans="1:3" ht="22.5" customHeight="1">
      <c r="A9" s="41" t="s">
        <v>11</v>
      </c>
      <c r="B9" s="38"/>
      <c r="C9" s="38"/>
    </row>
    <row r="10" spans="1:3" ht="22.5" customHeight="1">
      <c r="A10" s="36" t="s">
        <v>36</v>
      </c>
      <c r="B10" s="37">
        <v>-6604564</v>
      </c>
      <c r="C10" s="38"/>
    </row>
    <row r="11" spans="1:3" ht="21" customHeight="1">
      <c r="A11" s="36" t="s">
        <v>37</v>
      </c>
      <c r="B11" s="37">
        <v>5280575</v>
      </c>
      <c r="C11" s="38"/>
    </row>
    <row r="12" spans="1:3" ht="21" customHeight="1">
      <c r="A12" s="39" t="s">
        <v>21</v>
      </c>
      <c r="B12" s="37"/>
      <c r="C12" s="40">
        <f>IF(SUM(B10:B11)=0,0,SUM(B10:B11))</f>
        <v>-1323989</v>
      </c>
    </row>
    <row r="13" spans="1:3" ht="21" customHeight="1">
      <c r="A13" s="41" t="s">
        <v>25</v>
      </c>
      <c r="B13" s="37"/>
      <c r="C13" s="40"/>
    </row>
    <row r="14" spans="1:3" ht="21" customHeight="1">
      <c r="A14" s="36" t="s">
        <v>38</v>
      </c>
      <c r="B14" s="37">
        <v>41391053</v>
      </c>
      <c r="C14" s="40"/>
    </row>
    <row r="15" spans="1:3" ht="21" customHeight="1">
      <c r="A15" s="36" t="s">
        <v>39</v>
      </c>
      <c r="B15" s="37">
        <v>-51559431</v>
      </c>
      <c r="C15" s="40"/>
    </row>
    <row r="16" spans="1:3" ht="21" customHeight="1">
      <c r="A16" s="39" t="s">
        <v>22</v>
      </c>
      <c r="B16" s="37"/>
      <c r="C16" s="40">
        <f>IF(SUM(B14:B15)=0,0,SUM(B14:B15))</f>
        <v>-10168378</v>
      </c>
    </row>
    <row r="17" spans="1:3" ht="21" customHeight="1">
      <c r="A17" s="41" t="s">
        <v>35</v>
      </c>
      <c r="B17" s="37"/>
      <c r="C17" s="40">
        <f>IF(SUM(C8,C12,C16)=0,0,SUM(C8,C12,C16))</f>
        <v>13330264</v>
      </c>
    </row>
    <row r="18" spans="1:3" ht="21" customHeight="1">
      <c r="A18" s="41" t="s">
        <v>12</v>
      </c>
      <c r="B18" s="37"/>
      <c r="C18" s="43">
        <v>81858767</v>
      </c>
    </row>
    <row r="19" spans="1:3" ht="21" customHeight="1">
      <c r="A19" s="41" t="s">
        <v>13</v>
      </c>
      <c r="B19" s="37"/>
      <c r="C19" s="44">
        <f>C17+C18</f>
        <v>95189031</v>
      </c>
    </row>
    <row r="20" spans="1:3" ht="21" customHeight="1">
      <c r="A20" s="41"/>
      <c r="B20" s="37"/>
      <c r="C20" s="44"/>
    </row>
    <row r="21" spans="1:3" ht="21" customHeight="1">
      <c r="A21" s="41"/>
      <c r="B21" s="37"/>
      <c r="C21" s="44"/>
    </row>
    <row r="22" spans="1:3" ht="21" customHeight="1">
      <c r="A22" s="36"/>
      <c r="B22" s="37"/>
      <c r="C22" s="38"/>
    </row>
    <row r="23" spans="1:3" ht="21" customHeight="1">
      <c r="A23" s="41"/>
      <c r="B23" s="37"/>
      <c r="C23" s="44"/>
    </row>
    <row r="24" spans="1:3" ht="22.5" customHeight="1">
      <c r="A24" s="41"/>
      <c r="B24" s="38"/>
      <c r="C24" s="38"/>
    </row>
    <row r="25" spans="1:3" ht="22.5" customHeight="1">
      <c r="A25" s="41"/>
      <c r="B25" s="38"/>
      <c r="C25" s="38"/>
    </row>
    <row r="26" spans="1:3" ht="30" customHeight="1">
      <c r="A26" s="36"/>
      <c r="B26" s="37"/>
      <c r="C26" s="38"/>
    </row>
    <row r="27" spans="1:3" ht="30" customHeight="1">
      <c r="A27" s="36"/>
      <c r="B27" s="37"/>
      <c r="C27" s="38"/>
    </row>
    <row r="28" spans="1:3" ht="30" customHeight="1">
      <c r="A28" s="36"/>
      <c r="B28" s="37"/>
      <c r="C28" s="38"/>
    </row>
    <row r="29" spans="1:3" ht="26.25" customHeight="1">
      <c r="A29" s="36"/>
      <c r="B29" s="37"/>
      <c r="C29" s="38"/>
    </row>
    <row r="30" spans="1:3" ht="24.75" customHeight="1">
      <c r="A30" s="36"/>
      <c r="B30" s="37"/>
      <c r="C30" s="38"/>
    </row>
    <row r="31" spans="1:3" ht="24.75" customHeight="1">
      <c r="A31" s="39"/>
      <c r="B31" s="40"/>
      <c r="C31" s="40"/>
    </row>
    <row r="32" spans="1:3" ht="35.25" customHeight="1">
      <c r="A32" s="42"/>
      <c r="B32" s="40"/>
      <c r="C32" s="43"/>
    </row>
    <row r="33" spans="1:3" ht="30.75" customHeight="1" thickBot="1">
      <c r="A33" s="45"/>
      <c r="B33" s="54"/>
      <c r="C33" s="54"/>
    </row>
  </sheetData>
  <sheetProtection/>
  <mergeCells count="3">
    <mergeCell ref="A1:C1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savy</cp:lastModifiedBy>
  <cp:lastPrinted>2014-08-18T03:45:58Z</cp:lastPrinted>
  <dcterms:created xsi:type="dcterms:W3CDTF">2013-01-24T11:40:52Z</dcterms:created>
  <dcterms:modified xsi:type="dcterms:W3CDTF">2014-08-18T03:46:11Z</dcterms:modified>
  <cp:category/>
  <cp:version/>
  <cp:contentType/>
  <cp:contentStatus/>
</cp:coreProperties>
</file>